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solympic-my.sharepoint.com/personal/anthony_lutz_usashooting_org/Documents/Selection/"/>
    </mc:Choice>
  </mc:AlternateContent>
  <xr:revisionPtr revIDLastSave="228" documentId="14_{44A4AC8A-D985-465E-BD6F-E12CC6EF70E0}" xr6:coauthVersionLast="47" xr6:coauthVersionMax="47" xr10:uidLastSave="{0B3B259E-4532-4B78-A5C9-0FAE45A71A2B}"/>
  <bookViews>
    <workbookView minimized="1" xWindow="2880" yWindow="2880" windowWidth="14400" windowHeight="7270" xr2:uid="{A5E8FC7C-3631-482C-B31D-4BC078E251A1}"/>
  </bookViews>
  <sheets>
    <sheet name="Men's Air Pistol Scores" sheetId="1" r:id="rId1"/>
    <sheet name="Women's Air Pistol Scores" sheetId="4" r:id="rId2"/>
    <sheet name="Men's Rapid Fire Scores" sheetId="6" r:id="rId3"/>
    <sheet name="Women's Sport Pistol Scores" sheetId="7" r:id="rId4"/>
    <sheet name="Air Pistol Ranking" sheetId="2" r:id="rId5"/>
    <sheet name="Rapid &amp; Sport Pistol Ranking" sheetId="5" r:id="rId6"/>
    <sheet name="Summary" sheetId="3" r:id="rId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G16" i="6"/>
  <c r="H16" i="6"/>
  <c r="I16" i="6"/>
  <c r="J16" i="6"/>
  <c r="F17" i="6"/>
  <c r="G17" i="6"/>
  <c r="H17" i="6"/>
  <c r="I17" i="6"/>
  <c r="J17" i="6"/>
  <c r="F18" i="6"/>
  <c r="G18" i="6"/>
  <c r="H18" i="6"/>
  <c r="I18" i="6"/>
  <c r="J18" i="6"/>
  <c r="F19" i="6"/>
  <c r="G19" i="6"/>
  <c r="H19" i="6"/>
  <c r="I19" i="6"/>
  <c r="J19" i="6"/>
  <c r="F20" i="6"/>
  <c r="G20" i="6"/>
  <c r="H20" i="6"/>
  <c r="K20" i="6" s="1"/>
  <c r="F24" i="5" s="1"/>
  <c r="N24" i="3" s="1"/>
  <c r="I20" i="6"/>
  <c r="J20" i="6"/>
  <c r="J15" i="6"/>
  <c r="I15" i="6"/>
  <c r="H15" i="6"/>
  <c r="G15" i="6"/>
  <c r="F15" i="6"/>
  <c r="F16" i="7"/>
  <c r="G16" i="7"/>
  <c r="H16" i="7"/>
  <c r="I16" i="7"/>
  <c r="J16" i="7"/>
  <c r="F17" i="7"/>
  <c r="G17" i="7"/>
  <c r="H17" i="7"/>
  <c r="I17" i="7"/>
  <c r="J17" i="7"/>
  <c r="F18" i="7"/>
  <c r="G18" i="7"/>
  <c r="H18" i="7"/>
  <c r="I18" i="7"/>
  <c r="J18" i="7"/>
  <c r="F19" i="7"/>
  <c r="G19" i="7"/>
  <c r="H19" i="7"/>
  <c r="I19" i="7"/>
  <c r="J19" i="7"/>
  <c r="F20" i="7"/>
  <c r="G20" i="7"/>
  <c r="H20" i="7"/>
  <c r="I20" i="7"/>
  <c r="J20" i="7"/>
  <c r="F21" i="7"/>
  <c r="G21" i="7"/>
  <c r="H21" i="7"/>
  <c r="I21" i="7"/>
  <c r="J21" i="7"/>
  <c r="F22" i="7"/>
  <c r="G22" i="7"/>
  <c r="H22" i="7"/>
  <c r="I22" i="7"/>
  <c r="J22" i="7"/>
  <c r="F23" i="7"/>
  <c r="G23" i="7"/>
  <c r="H23" i="7"/>
  <c r="I23" i="7"/>
  <c r="J23" i="7"/>
  <c r="F24" i="7"/>
  <c r="G24" i="7"/>
  <c r="H24" i="7"/>
  <c r="I24" i="7"/>
  <c r="J24" i="7"/>
  <c r="F25" i="7"/>
  <c r="G25" i="7"/>
  <c r="H25" i="7"/>
  <c r="I25" i="7"/>
  <c r="J25" i="7"/>
  <c r="F26" i="7"/>
  <c r="G26" i="7"/>
  <c r="H26" i="7"/>
  <c r="I26" i="7"/>
  <c r="J26" i="7"/>
  <c r="F27" i="7"/>
  <c r="G27" i="7"/>
  <c r="H27" i="7"/>
  <c r="I27" i="7"/>
  <c r="J27" i="7"/>
  <c r="J15" i="7"/>
  <c r="I15" i="7"/>
  <c r="H15" i="7"/>
  <c r="G15" i="7"/>
  <c r="F15" i="7"/>
  <c r="F16" i="4"/>
  <c r="G16" i="4"/>
  <c r="H16" i="4"/>
  <c r="I16" i="4"/>
  <c r="J16" i="4"/>
  <c r="F17" i="4"/>
  <c r="G17" i="4"/>
  <c r="H17" i="4"/>
  <c r="I17" i="4"/>
  <c r="J17" i="4"/>
  <c r="F18" i="4"/>
  <c r="G18" i="4"/>
  <c r="H18" i="4"/>
  <c r="I18" i="4"/>
  <c r="J18" i="4"/>
  <c r="F19" i="4"/>
  <c r="G19" i="4"/>
  <c r="H19" i="4"/>
  <c r="I19" i="4"/>
  <c r="J19" i="4"/>
  <c r="F20" i="4"/>
  <c r="G20" i="4"/>
  <c r="H20" i="4"/>
  <c r="I20" i="4"/>
  <c r="J20" i="4"/>
  <c r="F21" i="4"/>
  <c r="G21" i="4"/>
  <c r="H21" i="4"/>
  <c r="I21" i="4"/>
  <c r="J21" i="4"/>
  <c r="F22" i="4"/>
  <c r="G22" i="4"/>
  <c r="H22" i="4"/>
  <c r="I22" i="4"/>
  <c r="J22" i="4"/>
  <c r="F23" i="4"/>
  <c r="G23" i="4"/>
  <c r="H23" i="4"/>
  <c r="I23" i="4"/>
  <c r="J23" i="4"/>
  <c r="F24" i="4"/>
  <c r="G24" i="4"/>
  <c r="H24" i="4"/>
  <c r="I24" i="4"/>
  <c r="J24" i="4"/>
  <c r="J15" i="4"/>
  <c r="I15" i="4"/>
  <c r="H15" i="4"/>
  <c r="G15" i="4"/>
  <c r="F15" i="4"/>
  <c r="F16" i="1"/>
  <c r="G16" i="1"/>
  <c r="H16" i="1"/>
  <c r="I16" i="1"/>
  <c r="J16" i="1"/>
  <c r="F17" i="1"/>
  <c r="G17" i="1"/>
  <c r="H17" i="1"/>
  <c r="I17" i="1"/>
  <c r="J17" i="1"/>
  <c r="F18" i="1"/>
  <c r="G18" i="1"/>
  <c r="H18" i="1"/>
  <c r="I18" i="1"/>
  <c r="J18" i="1"/>
  <c r="F19" i="1"/>
  <c r="G19" i="1"/>
  <c r="H19" i="1"/>
  <c r="I19" i="1"/>
  <c r="J19" i="1"/>
  <c r="F20" i="1"/>
  <c r="G20" i="1"/>
  <c r="H20" i="1"/>
  <c r="I20" i="1"/>
  <c r="J20" i="1"/>
  <c r="F21" i="1"/>
  <c r="G21" i="1"/>
  <c r="H21" i="1"/>
  <c r="I21" i="1"/>
  <c r="J21" i="1"/>
  <c r="F22" i="1"/>
  <c r="G22" i="1"/>
  <c r="H22" i="1"/>
  <c r="I22" i="1"/>
  <c r="J22" i="1"/>
  <c r="F23" i="1"/>
  <c r="G23" i="1"/>
  <c r="H23" i="1"/>
  <c r="I23" i="1"/>
  <c r="J23" i="1"/>
  <c r="F24" i="1"/>
  <c r="G24" i="1"/>
  <c r="H24" i="1"/>
  <c r="I24" i="1"/>
  <c r="J24" i="1"/>
  <c r="F25" i="1"/>
  <c r="G25" i="1"/>
  <c r="H25" i="1"/>
  <c r="I25" i="1"/>
  <c r="J25" i="1"/>
  <c r="F26" i="1"/>
  <c r="G26" i="1"/>
  <c r="H26" i="1"/>
  <c r="I26" i="1"/>
  <c r="J26" i="1"/>
  <c r="F27" i="1"/>
  <c r="G27" i="1"/>
  <c r="H27" i="1"/>
  <c r="I27" i="1"/>
  <c r="J27" i="1"/>
  <c r="F28" i="1"/>
  <c r="G28" i="1"/>
  <c r="H28" i="1"/>
  <c r="I28" i="1"/>
  <c r="J28" i="1"/>
  <c r="F29" i="1"/>
  <c r="G29" i="1"/>
  <c r="H29" i="1"/>
  <c r="I29" i="1"/>
  <c r="J29" i="1"/>
  <c r="F30" i="1"/>
  <c r="G30" i="1"/>
  <c r="H30" i="1"/>
  <c r="I30" i="1"/>
  <c r="J30" i="1"/>
  <c r="F31" i="1"/>
  <c r="G31" i="1"/>
  <c r="H31" i="1"/>
  <c r="I31" i="1"/>
  <c r="J31" i="1"/>
  <c r="F32" i="1"/>
  <c r="G32" i="1"/>
  <c r="H32" i="1"/>
  <c r="I32" i="1"/>
  <c r="J32" i="1"/>
  <c r="J15" i="1"/>
  <c r="I15" i="1"/>
  <c r="G15" i="1"/>
  <c r="H15" i="1"/>
  <c r="F15" i="1"/>
  <c r="J19" i="2"/>
  <c r="C19" i="2"/>
  <c r="C23" i="2"/>
  <c r="C21" i="2"/>
  <c r="C25" i="2"/>
  <c r="C30" i="2"/>
  <c r="C24" i="2"/>
  <c r="C27" i="2"/>
  <c r="C28" i="2"/>
  <c r="C26" i="2"/>
  <c r="C32" i="2"/>
  <c r="B32" i="3" s="1"/>
  <c r="C20" i="2"/>
  <c r="C22" i="2"/>
  <c r="C29" i="2"/>
  <c r="C31" i="2"/>
  <c r="C20" i="5"/>
  <c r="J21" i="5"/>
  <c r="J25" i="5"/>
  <c r="J20" i="5"/>
  <c r="J23" i="5"/>
  <c r="Q23" i="3" s="1"/>
  <c r="J22" i="5"/>
  <c r="J24" i="5"/>
  <c r="J26" i="5"/>
  <c r="Q26" i="3" s="1"/>
  <c r="J27" i="5"/>
  <c r="Q27" i="3" s="1"/>
  <c r="J28" i="5"/>
  <c r="Q28" i="3" s="1"/>
  <c r="J29" i="5"/>
  <c r="Q29" i="3" s="1"/>
  <c r="J30" i="5"/>
  <c r="Q30" i="3" s="1"/>
  <c r="J31" i="5"/>
  <c r="Q31" i="3" s="1"/>
  <c r="J32" i="5"/>
  <c r="Q32" i="3" s="1"/>
  <c r="J19" i="5"/>
  <c r="C19" i="5"/>
  <c r="C21" i="5"/>
  <c r="C22" i="5"/>
  <c r="C23" i="5"/>
  <c r="L23" i="3" s="1"/>
  <c r="C24" i="5"/>
  <c r="L24" i="3" s="1"/>
  <c r="C25" i="5"/>
  <c r="L25" i="3" s="1"/>
  <c r="C26" i="5"/>
  <c r="L26" i="3" s="1"/>
  <c r="J23" i="2"/>
  <c r="J26" i="2"/>
  <c r="J24" i="2"/>
  <c r="J27" i="2"/>
  <c r="J25" i="2"/>
  <c r="J28" i="2"/>
  <c r="G28" i="3" s="1"/>
  <c r="J29" i="2"/>
  <c r="G29" i="3" s="1"/>
  <c r="J30" i="2"/>
  <c r="G30" i="3" s="1"/>
  <c r="J21" i="2"/>
  <c r="J20" i="2"/>
  <c r="J22" i="2"/>
  <c r="C33" i="2"/>
  <c r="B33" i="3" s="1"/>
  <c r="C34" i="2"/>
  <c r="B34" i="3" s="1"/>
  <c r="C35" i="2"/>
  <c r="B35" i="3" s="1"/>
  <c r="C36" i="2"/>
  <c r="B36" i="3" s="1"/>
  <c r="D16" i="7"/>
  <c r="E16" i="7" s="1"/>
  <c r="D17" i="7"/>
  <c r="E17" i="7" s="1"/>
  <c r="D18" i="7"/>
  <c r="E18" i="7" s="1"/>
  <c r="D19" i="7"/>
  <c r="E19" i="7" s="1"/>
  <c r="L23" i="5" s="1"/>
  <c r="D20" i="7"/>
  <c r="E20" i="7" s="1"/>
  <c r="L22" i="5" s="1"/>
  <c r="D21" i="7"/>
  <c r="E21" i="7" s="1"/>
  <c r="L24" i="5" s="1"/>
  <c r="D22" i="7"/>
  <c r="E22" i="7" s="1"/>
  <c r="L26" i="5" s="1"/>
  <c r="D23" i="7"/>
  <c r="E23" i="7" s="1"/>
  <c r="L27" i="5" s="1"/>
  <c r="D24" i="7"/>
  <c r="E24" i="7" s="1"/>
  <c r="L28" i="5" s="1"/>
  <c r="D25" i="7"/>
  <c r="E25" i="7" s="1"/>
  <c r="L29" i="5" s="1"/>
  <c r="D26" i="7"/>
  <c r="E26" i="7" s="1"/>
  <c r="L30" i="5" s="1"/>
  <c r="D27" i="7"/>
  <c r="E27" i="7" s="1"/>
  <c r="L31" i="5" s="1"/>
  <c r="D28" i="7"/>
  <c r="E28" i="7" s="1"/>
  <c r="L32" i="5" s="1"/>
  <c r="F28" i="7"/>
  <c r="G28" i="7"/>
  <c r="H28" i="7"/>
  <c r="I28" i="7"/>
  <c r="J28" i="7"/>
  <c r="D15" i="7"/>
  <c r="E15" i="7" s="1"/>
  <c r="D16" i="6"/>
  <c r="E16" i="6" s="1"/>
  <c r="D17" i="6"/>
  <c r="E17" i="6" s="1"/>
  <c r="D18" i="6"/>
  <c r="E18" i="6" s="1"/>
  <c r="D19" i="6"/>
  <c r="E19" i="6" s="1"/>
  <c r="E23" i="5" s="1"/>
  <c r="D20" i="6"/>
  <c r="E20" i="6" s="1"/>
  <c r="E24" i="5" s="1"/>
  <c r="D21" i="6"/>
  <c r="E21" i="6" s="1"/>
  <c r="E25" i="5" s="1"/>
  <c r="F21" i="6"/>
  <c r="G21" i="6"/>
  <c r="H21" i="6"/>
  <c r="I21" i="6"/>
  <c r="J21" i="6"/>
  <c r="D22" i="6"/>
  <c r="E22" i="6" s="1"/>
  <c r="E26" i="5" s="1"/>
  <c r="F22" i="6"/>
  <c r="G22" i="6"/>
  <c r="H22" i="6"/>
  <c r="I22" i="6"/>
  <c r="J22" i="6"/>
  <c r="D15" i="6"/>
  <c r="L25" i="2"/>
  <c r="D22" i="4"/>
  <c r="E22" i="4" s="1"/>
  <c r="L28" i="2" s="1"/>
  <c r="D23" i="4"/>
  <c r="E23" i="4" s="1"/>
  <c r="L29" i="2" s="1"/>
  <c r="D24" i="4"/>
  <c r="E24" i="4" s="1"/>
  <c r="L30" i="2" s="1"/>
  <c r="D31" i="1"/>
  <c r="E31" i="1" s="1"/>
  <c r="E36" i="2" s="1"/>
  <c r="D28" i="1"/>
  <c r="E28" i="1" s="1"/>
  <c r="E33" i="2" s="1"/>
  <c r="D29" i="1"/>
  <c r="E29" i="1" s="1"/>
  <c r="E34" i="2" s="1"/>
  <c r="D30" i="1"/>
  <c r="E30" i="1" s="1"/>
  <c r="E35" i="2" s="1"/>
  <c r="D16" i="4"/>
  <c r="E16" i="4" s="1"/>
  <c r="D17" i="4"/>
  <c r="E17" i="4" s="1"/>
  <c r="D18" i="4"/>
  <c r="E18" i="4" s="1"/>
  <c r="D19" i="4"/>
  <c r="E19" i="4" s="1"/>
  <c r="L23" i="2" s="1"/>
  <c r="D20" i="4"/>
  <c r="E20" i="4" s="1"/>
  <c r="L26" i="2" s="1"/>
  <c r="D21" i="4"/>
  <c r="E21" i="4" s="1"/>
  <c r="L24" i="2" s="1"/>
  <c r="L27" i="2"/>
  <c r="D15" i="4"/>
  <c r="E15" i="4" s="1"/>
  <c r="E32" i="2"/>
  <c r="D19" i="1"/>
  <c r="E19" i="1" s="1"/>
  <c r="E21" i="2" s="1"/>
  <c r="D20" i="1"/>
  <c r="E20" i="1" s="1"/>
  <c r="E28" i="2" s="1"/>
  <c r="D21" i="1"/>
  <c r="E21" i="1" s="1"/>
  <c r="E27" i="2" s="1"/>
  <c r="D22" i="1"/>
  <c r="E22" i="1" s="1"/>
  <c r="E22" i="2" s="1"/>
  <c r="D23" i="1"/>
  <c r="E23" i="1" s="1"/>
  <c r="E26" i="2" s="1"/>
  <c r="D24" i="1"/>
  <c r="E24" i="1" s="1"/>
  <c r="E29" i="2" s="1"/>
  <c r="D25" i="1"/>
  <c r="E25" i="1" s="1"/>
  <c r="E20" i="2" s="1"/>
  <c r="D26" i="1"/>
  <c r="E26" i="1" s="1"/>
  <c r="E30" i="2" s="1"/>
  <c r="D27" i="1"/>
  <c r="E27" i="1" s="1"/>
  <c r="E31" i="2" s="1"/>
  <c r="D16" i="1"/>
  <c r="E16" i="1" s="1"/>
  <c r="E23" i="2" s="1"/>
  <c r="D17" i="1"/>
  <c r="E17" i="1" s="1"/>
  <c r="E24" i="2" s="1"/>
  <c r="D18" i="1"/>
  <c r="E18" i="1" s="1"/>
  <c r="E25" i="2" s="1"/>
  <c r="K16" i="1" l="1"/>
  <c r="K28" i="1"/>
  <c r="K19" i="1"/>
  <c r="F21" i="2" s="1"/>
  <c r="K21" i="1"/>
  <c r="K17" i="1"/>
  <c r="F32" i="2"/>
  <c r="K18" i="1"/>
  <c r="K20" i="1"/>
  <c r="F28" i="2" s="1"/>
  <c r="K26" i="1"/>
  <c r="F30" i="2" s="1"/>
  <c r="K25" i="1"/>
  <c r="F20" i="2" s="1"/>
  <c r="K23" i="1"/>
  <c r="F26" i="2" s="1"/>
  <c r="K24" i="1"/>
  <c r="F29" i="2" s="1"/>
  <c r="K22" i="1"/>
  <c r="F22" i="2" s="1"/>
  <c r="K27" i="1"/>
  <c r="K19" i="6"/>
  <c r="F23" i="5" s="1"/>
  <c r="N23" i="3" s="1"/>
  <c r="K21" i="6"/>
  <c r="F25" i="5" s="1"/>
  <c r="N25" i="3" s="1"/>
  <c r="Q22" i="3"/>
  <c r="G25" i="3"/>
  <c r="Q24" i="3"/>
  <c r="K25" i="7"/>
  <c r="M29" i="5" s="1"/>
  <c r="S29" i="3" s="1"/>
  <c r="K27" i="7"/>
  <c r="M31" i="5" s="1"/>
  <c r="S31" i="3" s="1"/>
  <c r="Q21" i="3"/>
  <c r="K28" i="7"/>
  <c r="M32" i="5" s="1"/>
  <c r="S32" i="3" s="1"/>
  <c r="Q20" i="3"/>
  <c r="K26" i="7"/>
  <c r="M30" i="5" s="1"/>
  <c r="S30" i="3" s="1"/>
  <c r="K17" i="6"/>
  <c r="F21" i="5" s="1"/>
  <c r="G27" i="3"/>
  <c r="Q19" i="3"/>
  <c r="Q25" i="3"/>
  <c r="G26" i="3"/>
  <c r="G23" i="3"/>
  <c r="G24" i="3"/>
  <c r="K18" i="6"/>
  <c r="F22" i="5" s="1"/>
  <c r="K16" i="6"/>
  <c r="F19" i="5" s="1"/>
  <c r="K16" i="7"/>
  <c r="K23" i="4"/>
  <c r="M29" i="2" s="1"/>
  <c r="I29" i="3" s="1"/>
  <c r="M25" i="2"/>
  <c r="K22" i="4"/>
  <c r="M28" i="2" s="1"/>
  <c r="I28" i="3" s="1"/>
  <c r="K24" i="4"/>
  <c r="M30" i="2" s="1"/>
  <c r="I30" i="3" s="1"/>
  <c r="M27" i="2"/>
  <c r="K21" i="4"/>
  <c r="M24" i="2" s="1"/>
  <c r="K20" i="4"/>
  <c r="M26" i="2" s="1"/>
  <c r="K19" i="4"/>
  <c r="M23" i="2" s="1"/>
  <c r="K18" i="4"/>
  <c r="K17" i="4"/>
  <c r="K16" i="4"/>
  <c r="B26" i="3"/>
  <c r="B24" i="3"/>
  <c r="K22" i="6"/>
  <c r="F26" i="5" s="1"/>
  <c r="N26" i="3" s="1"/>
  <c r="B31" i="3"/>
  <c r="B25" i="3"/>
  <c r="B23" i="3"/>
  <c r="B27" i="3"/>
  <c r="B30" i="3"/>
  <c r="B29" i="3"/>
  <c r="B28" i="3"/>
  <c r="K29" i="1"/>
  <c r="F34" i="2" s="1"/>
  <c r="D34" i="3" s="1"/>
  <c r="K30" i="1"/>
  <c r="F35" i="2" s="1"/>
  <c r="D35" i="3" s="1"/>
  <c r="F27" i="2"/>
  <c r="F33" i="2"/>
  <c r="D33" i="3" s="1"/>
  <c r="K31" i="1"/>
  <c r="F36" i="2" s="1"/>
  <c r="D36" i="3" s="1"/>
  <c r="K23" i="7"/>
  <c r="M27" i="5" s="1"/>
  <c r="S27" i="3" s="1"/>
  <c r="K24" i="7"/>
  <c r="M28" i="5" s="1"/>
  <c r="S28" i="3" s="1"/>
  <c r="K22" i="7"/>
  <c r="M26" i="5" s="1"/>
  <c r="S26" i="3" s="1"/>
  <c r="K21" i="7"/>
  <c r="M24" i="5" s="1"/>
  <c r="K20" i="7"/>
  <c r="M22" i="5" s="1"/>
  <c r="K19" i="7"/>
  <c r="M23" i="5" s="1"/>
  <c r="S23" i="3" s="1"/>
  <c r="K18" i="7"/>
  <c r="K17" i="7"/>
  <c r="D32" i="3" l="1"/>
  <c r="F31" i="2"/>
  <c r="D31" i="3" s="1"/>
  <c r="S24" i="3"/>
  <c r="D27" i="3"/>
  <c r="D28" i="3"/>
  <c r="D26" i="3"/>
  <c r="D29" i="3"/>
  <c r="D30" i="3"/>
  <c r="D15" i="1" l="1"/>
  <c r="E15" i="1" s="1"/>
  <c r="E19" i="2" s="1"/>
  <c r="F25" i="2" l="1"/>
  <c r="D25" i="3" s="1"/>
  <c r="K15" i="1"/>
  <c r="F19" i="2" s="1"/>
  <c r="F24" i="2"/>
  <c r="F23" i="2"/>
  <c r="D23" i="3" l="1"/>
  <c r="G8" i="5"/>
  <c r="G8" i="2"/>
  <c r="D6" i="3" s="1"/>
  <c r="A1" i="5" l="1"/>
  <c r="A1" i="2"/>
  <c r="H12" i="3" l="1"/>
  <c r="R13" i="3"/>
  <c r="R12" i="3"/>
  <c r="M13" i="3"/>
  <c r="M12" i="3"/>
  <c r="H13" i="3"/>
  <c r="L21" i="5"/>
  <c r="L25" i="5"/>
  <c r="L20" i="5"/>
  <c r="L19" i="5"/>
  <c r="E19" i="5"/>
  <c r="E21" i="5"/>
  <c r="E22" i="5"/>
  <c r="L21" i="2"/>
  <c r="L20" i="2"/>
  <c r="L19" i="2"/>
  <c r="L20" i="3"/>
  <c r="L21" i="3"/>
  <c r="L22" i="3"/>
  <c r="L19" i="3"/>
  <c r="G7" i="5"/>
  <c r="L13" i="5"/>
  <c r="L12" i="5"/>
  <c r="E13" i="5"/>
  <c r="E12" i="5"/>
  <c r="A3" i="7"/>
  <c r="N21" i="3"/>
  <c r="E15" i="6"/>
  <c r="E20" i="5" s="1"/>
  <c r="A3" i="6"/>
  <c r="C13" i="3"/>
  <c r="C12" i="3"/>
  <c r="M20" i="5" l="1"/>
  <c r="S22" i="3" s="1"/>
  <c r="N22" i="3"/>
  <c r="K15" i="7"/>
  <c r="M19" i="5" s="1"/>
  <c r="M21" i="5"/>
  <c r="M25" i="5"/>
  <c r="K15" i="6"/>
  <c r="S20" i="3" l="1"/>
  <c r="S21" i="3"/>
  <c r="S25" i="3"/>
  <c r="S19" i="3"/>
  <c r="F20" i="5"/>
  <c r="G20" i="3"/>
  <c r="G21" i="3"/>
  <c r="G22" i="3"/>
  <c r="G19" i="3"/>
  <c r="L13" i="2"/>
  <c r="L12" i="2"/>
  <c r="L22" i="2"/>
  <c r="A3" i="4"/>
  <c r="B22" i="3"/>
  <c r="B21" i="3"/>
  <c r="B20" i="3"/>
  <c r="E13" i="2"/>
  <c r="E12" i="2"/>
  <c r="A3" i="1"/>
  <c r="N19" i="3" l="1"/>
  <c r="N20" i="3"/>
  <c r="M19" i="2"/>
  <c r="M20" i="2"/>
  <c r="K15" i="4"/>
  <c r="M22" i="2" s="1"/>
  <c r="I23" i="3" s="1"/>
  <c r="M21" i="2"/>
  <c r="D22" i="3"/>
  <c r="D20" i="3"/>
  <c r="D19" i="3"/>
  <c r="B19" i="3"/>
  <c r="I19" i="3" l="1"/>
  <c r="I27" i="3"/>
  <c r="I21" i="3"/>
  <c r="I25" i="3"/>
  <c r="I20" i="3"/>
  <c r="I26" i="3"/>
  <c r="I22" i="3"/>
  <c r="I24" i="3"/>
  <c r="D21" i="3"/>
  <c r="D24" i="3"/>
</calcChain>
</file>

<file path=xl/sharedStrings.xml><?xml version="1.0" encoding="utf-8"?>
<sst xmlns="http://schemas.openxmlformats.org/spreadsheetml/2006/main" count="1750" uniqueCount="101">
  <si>
    <t>Ranking Points List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</si>
  <si>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</si>
  <si>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</si>
  <si>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</si>
  <si>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</si>
  <si>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</si>
  <si>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</si>
  <si>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</si>
  <si>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</si>
  <si>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</si>
  <si>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</si>
  <si>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</si>
  <si>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</si>
  <si>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</si>
  <si>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</si>
  <si>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</si>
  <si>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</si>
  <si>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NT/NDT Ranking valid after a minimum of 5 scores are posted</t>
  </si>
  <si>
    <t>All Scores posted after the first minimum score will count toward Ranking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</si>
  <si>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</si>
  <si>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</si>
  <si>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</si>
  <si>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</si>
  <si>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</si>
  <si>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</si>
  <si>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Minimum Scores to Start in the Ranking</t>
  </si>
  <si>
    <t>RANK SORTING PAGE</t>
  </si>
  <si>
    <t>USA Shooting Pistol Rankings</t>
  </si>
  <si>
    <t>Men's Air Pistol</t>
  </si>
  <si>
    <t>Women's Air Pistol</t>
  </si>
  <si>
    <t>Men's Rapid Fire</t>
  </si>
  <si>
    <t>Women's Sport Pistol</t>
  </si>
  <si>
    <t>One Time Score =</t>
  </si>
  <si>
    <t xml:space="preserve">One Time Score = </t>
  </si>
  <si>
    <t>Men's Rapid Fire Pistol</t>
  </si>
  <si>
    <t>Minimum Score to Start in the Ranking:</t>
  </si>
  <si>
    <t>Men's Air Pistol =</t>
  </si>
  <si>
    <t>Women's Air Pistol =</t>
  </si>
  <si>
    <t xml:space="preserve">Minimum Score to Start in the Ranking: </t>
  </si>
  <si>
    <t>Rapid Fire Pistol =</t>
  </si>
  <si>
    <t>Sport Pistol =</t>
  </si>
  <si>
    <t>Nick Mowrer</t>
  </si>
  <si>
    <t>James Hall</t>
  </si>
  <si>
    <t>CMP Monthly</t>
  </si>
  <si>
    <t>WAG</t>
  </si>
  <si>
    <t>WC Lima</t>
  </si>
  <si>
    <t>Tim Schmeltzer</t>
  </si>
  <si>
    <t>Anthony Lutz</t>
  </si>
  <si>
    <t>Jay Shi</t>
  </si>
  <si>
    <t>Sergey Kalinchenko</t>
  </si>
  <si>
    <t>Mark Shen</t>
  </si>
  <si>
    <t>Marcus Klemp</t>
  </si>
  <si>
    <t>Blaine Simpson</t>
  </si>
  <si>
    <t>Alexis Lagan</t>
  </si>
  <si>
    <t>Sandra Uptagrafft</t>
  </si>
  <si>
    <t>Katelyn Abeln</t>
  </si>
  <si>
    <t>Suman Sanghera</t>
  </si>
  <si>
    <t>Nathalia Tobar</t>
  </si>
  <si>
    <t>Lisa Emmert</t>
  </si>
  <si>
    <t>Ada Korkhin</t>
  </si>
  <si>
    <t>Henry Leverett</t>
  </si>
  <si>
    <t>Keith Sanderson</t>
  </si>
  <si>
    <t>Abbie Leverett</t>
  </si>
  <si>
    <t>December 3, 2024</t>
  </si>
  <si>
    <t>Nathan Lim</t>
  </si>
  <si>
    <t>PTO COS</t>
  </si>
  <si>
    <t>JOSC</t>
  </si>
  <si>
    <t>Perry Open</t>
  </si>
  <si>
    <t>WC Munich</t>
  </si>
  <si>
    <t>USASNC</t>
  </si>
  <si>
    <t>Dixie D</t>
  </si>
  <si>
    <t>JRWCH</t>
  </si>
  <si>
    <t>WC BA</t>
  </si>
  <si>
    <t>Sam Gens</t>
  </si>
  <si>
    <t>Reese Metzler</t>
  </si>
  <si>
    <t>Elie Arkin</t>
  </si>
  <si>
    <t>Eva Allan</t>
  </si>
  <si>
    <t>Jr Pan Am</t>
  </si>
  <si>
    <t>H&amp;N Cup</t>
  </si>
  <si>
    <t>COS Monthly</t>
  </si>
  <si>
    <t>JR WC suhl</t>
  </si>
  <si>
    <t>Buckeye Open</t>
  </si>
  <si>
    <t>Buck  Open</t>
  </si>
  <si>
    <t>Coll Nats</t>
  </si>
  <si>
    <t>Martha Hall</t>
  </si>
  <si>
    <t>CMP Air Pistol</t>
  </si>
  <si>
    <t>OTC PTO</t>
  </si>
  <si>
    <t>WC China</t>
  </si>
  <si>
    <t>Black Knight Open</t>
  </si>
  <si>
    <t xml:space="preserve">OTC PTO </t>
  </si>
  <si>
    <t>CMP Dixie Double</t>
  </si>
  <si>
    <t>WCH</t>
  </si>
  <si>
    <t>Texas PTO</t>
  </si>
  <si>
    <t>Jason Gregoire</t>
  </si>
  <si>
    <t>John Kish</t>
  </si>
  <si>
    <t>Jared Sonti</t>
  </si>
  <si>
    <t>Greg Markowski</t>
  </si>
  <si>
    <t>Austin Stone</t>
  </si>
  <si>
    <t>Andrew Traciak</t>
  </si>
  <si>
    <t>Kara Ehmer</t>
  </si>
  <si>
    <t>Riya Salian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</si>
</sst>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4" xfId="0" applyFont="1" applyFill="1" applyBorder="1"/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37" xfId="0" applyBorder="1" applyAlignment="1">
      <alignment horizontal="center" vertical="center"/>
    </xf>
    <xf numFmtId="164" fontId="0" fillId="0" borderId="3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" fontId="12" fillId="7" borderId="6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12" xfId="0" applyFill="1" applyBorder="1" applyAlignment="1">
      <alignment vertical="center"/>
    </xf>
    <xf numFmtId="0" fontId="0" fillId="7" borderId="0" xfId="0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7" borderId="17" xfId="0" applyFill="1" applyBorder="1" applyAlignment="1">
      <alignment horizontal="center" vertical="center"/>
    </xf>
    <xf numFmtId="164" fontId="0" fillId="7" borderId="19" xfId="0" applyNumberFormat="1" applyFill="1" applyBorder="1" applyAlignment="1">
      <alignment horizontal="center"/>
    </xf>
    <xf numFmtId="0" fontId="0" fillId="5" borderId="20" xfId="0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0" fillId="8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9" borderId="0" xfId="0" applyFill="1" applyAlignment="1">
      <alignment horizontal="center"/>
    </xf>
    <xf numFmtId="164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0" fillId="0" borderId="12" xfId="0" applyBorder="1" applyAlignment="1">
      <alignment vertical="center"/>
    </xf>
    <xf numFmtId="16" fontId="3" fillId="0" borderId="0" xfId="0" applyNumberFormat="1" applyFont="1"/>
    <xf numFmtId="0" fontId="19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7" borderId="29" xfId="0" applyFill="1" applyBorder="1" applyAlignment="1">
      <alignment horizontal="left" vertical="center"/>
    </xf>
    <xf numFmtId="0" fontId="0" fillId="7" borderId="31" xfId="0" applyFill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Normal" xfId="0" builtinId="0"/>
  </cellStyles>
  <dxfs count="12"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5E6A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H32"/>
  <sheetViews>
    <sheetView tabSelected="1" topLeftCell="A13" workbookViewId="0">
      <pane xSplit="3" topLeftCell="D1" activePane="topRight" state="frozen"/>
      <selection activeCell="A9" sqref="A9"/>
      <selection pane="topRight" activeCell="B17" sqref="B17:B31"/>
    </sheetView>
  </sheetViews>
  <sheetFormatPr defaultColWidth="8.81640625" defaultRowHeight="14.5" x14ac:dyDescent="0.35"/>
  <cols>
    <col min="3" max="3" width="19.453125" customWidth="1"/>
    <col min="15" max="15" width="8.6328125" customWidth="1"/>
    <col min="29" max="31" width="8.6328125" customWidth="1"/>
    <col min="40" max="40" width="8.6328125" customWidth="1"/>
  </cols>
  <sheetData>
    <row r="1" spans="1:60" ht="18.5" x14ac:dyDescent="0.45">
      <c r="A1" s="1" t="s">
        <v>0</v>
      </c>
    </row>
    <row r="2" spans="1:60" ht="18.5" x14ac:dyDescent="0.45">
      <c r="A2" s="1" t="s">
        <v>28</v>
      </c>
    </row>
    <row r="3" spans="1:60" x14ac:dyDescent="0.35">
      <c r="A3" s="2" t="str">
        <f>Summary!A2</f>
        <v>December 3, 2024</v>
      </c>
    </row>
    <row r="4" spans="1:60" x14ac:dyDescent="0.35">
      <c r="A4" s="2"/>
    </row>
    <row r="5" spans="1:60" x14ac:dyDescent="0.35">
      <c r="A5" s="119" t="s">
        <v>33</v>
      </c>
      <c r="B5" s="119"/>
      <c r="C5" s="119"/>
      <c r="D5" s="119"/>
      <c r="E5" s="66">
        <v>580</v>
      </c>
    </row>
    <row r="6" spans="1:60" x14ac:dyDescent="0.35">
      <c r="A6" s="113" t="s">
        <v>1</v>
      </c>
      <c r="B6" s="113"/>
      <c r="C6" s="113"/>
      <c r="D6" s="114"/>
      <c r="E6" s="34">
        <v>575</v>
      </c>
      <c r="H6" s="3"/>
    </row>
    <row r="7" spans="1:60" x14ac:dyDescent="0.35">
      <c r="A7" s="115" t="s">
        <v>2</v>
      </c>
      <c r="B7" s="115"/>
      <c r="C7" s="115"/>
      <c r="D7" s="116"/>
      <c r="E7" s="35">
        <v>572</v>
      </c>
      <c r="H7" s="4"/>
    </row>
    <row r="8" spans="1:60" x14ac:dyDescent="0.35">
      <c r="A8" s="117" t="s">
        <v>3</v>
      </c>
      <c r="B8" s="117"/>
      <c r="C8" s="117"/>
      <c r="D8" s="118"/>
      <c r="E8" s="6">
        <v>562</v>
      </c>
      <c r="H8" s="5"/>
    </row>
    <row r="11" spans="1:60" ht="18.5" x14ac:dyDescent="0.45">
      <c r="B11" s="7" t="s">
        <v>4</v>
      </c>
    </row>
    <row r="12" spans="1:60" x14ac:dyDescent="0.35">
      <c r="B12" s="8"/>
      <c r="K12" s="12"/>
      <c r="O12" t="s">
        <v>14</v>
      </c>
      <c r="P12" s="68">
        <v>2024</v>
      </c>
      <c r="Q12" s="68">
        <v>2024</v>
      </c>
      <c r="R12" s="68">
        <v>2024</v>
      </c>
      <c r="S12" s="68">
        <v>2024</v>
      </c>
      <c r="T12" s="68">
        <v>2024</v>
      </c>
      <c r="U12" s="68">
        <v>2024</v>
      </c>
      <c r="V12" s="68">
        <v>2024</v>
      </c>
      <c r="W12" s="68">
        <v>2024</v>
      </c>
      <c r="X12" s="68">
        <v>2025</v>
      </c>
      <c r="Y12" s="68">
        <v>2025</v>
      </c>
      <c r="Z12" s="68">
        <v>2025</v>
      </c>
      <c r="AA12" s="68">
        <v>2025</v>
      </c>
      <c r="AB12" s="68">
        <v>2025</v>
      </c>
      <c r="AC12" s="68">
        <v>2025</v>
      </c>
      <c r="AD12" s="68">
        <v>2025</v>
      </c>
      <c r="AE12" s="68">
        <v>2025</v>
      </c>
      <c r="AF12" s="68">
        <v>2025</v>
      </c>
      <c r="AG12" s="68">
        <v>2025</v>
      </c>
      <c r="AH12" s="68">
        <v>2025</v>
      </c>
      <c r="AI12" s="68">
        <v>2025</v>
      </c>
      <c r="AJ12" s="68">
        <v>2025</v>
      </c>
      <c r="AK12" s="68">
        <v>2025</v>
      </c>
      <c r="AL12" s="68">
        <v>2025</v>
      </c>
      <c r="AM12" s="68">
        <v>2025</v>
      </c>
      <c r="AN12" s="68">
        <v>2025</v>
      </c>
      <c r="AO12" s="68">
        <v>2025</v>
      </c>
      <c r="AP12" s="68">
        <v>2025</v>
      </c>
      <c r="AQ12" s="68">
        <v>2025</v>
      </c>
      <c r="AR12" s="68">
        <v>2025</v>
      </c>
      <c r="AS12" s="68">
        <v>2025</v>
      </c>
      <c r="AT12" s="68">
        <v>2025</v>
      </c>
      <c r="AU12" s="68">
        <v>2025</v>
      </c>
      <c r="AV12" s="68">
        <v>2025</v>
      </c>
      <c r="AW12" s="68">
        <v>2025</v>
      </c>
      <c r="AX12" s="68">
        <v>2025</v>
      </c>
      <c r="AY12" s="68">
        <v>2025</v>
      </c>
      <c r="AZ12" s="68">
        <v>2025</v>
      </c>
      <c r="BA12" s="68">
        <v>2025</v>
      </c>
      <c r="BB12" s="68">
        <v>2025</v>
      </c>
      <c r="BC12" s="68">
        <v>2025</v>
      </c>
      <c r="BD12" s="68">
        <v>2025</v>
      </c>
      <c r="BE12" s="68">
        <v>2025</v>
      </c>
      <c r="BF12" s="68">
        <v>2025</v>
      </c>
      <c r="BG12" s="68">
        <v>2025</v>
      </c>
      <c r="BH12" s="68">
        <v>2025</v>
      </c>
    </row>
    <row r="13" spans="1:60" x14ac:dyDescent="0.35">
      <c r="B13" s="10" t="s">
        <v>5</v>
      </c>
      <c r="C13" s="10" t="s">
        <v>5</v>
      </c>
      <c r="D13" s="10" t="s">
        <v>7</v>
      </c>
      <c r="E13" s="10" t="s">
        <v>10</v>
      </c>
      <c r="F13" s="112" t="s">
        <v>6</v>
      </c>
      <c r="G13" s="112"/>
      <c r="H13" s="112"/>
      <c r="I13" s="112"/>
      <c r="J13" s="112"/>
      <c r="K13" s="10" t="s">
        <v>13</v>
      </c>
      <c r="O13" t="s">
        <v>15</v>
      </c>
      <c r="P13" s="68">
        <v>10</v>
      </c>
      <c r="Q13" s="68">
        <v>10</v>
      </c>
      <c r="R13" s="68">
        <v>10</v>
      </c>
      <c r="S13" s="68">
        <v>11</v>
      </c>
      <c r="T13" s="68">
        <v>11</v>
      </c>
      <c r="U13" s="68">
        <v>11</v>
      </c>
      <c r="V13" s="68">
        <v>12</v>
      </c>
      <c r="W13" s="68">
        <v>12</v>
      </c>
      <c r="X13" s="68">
        <v>1</v>
      </c>
      <c r="Y13" s="68">
        <v>1</v>
      </c>
      <c r="Z13" s="68">
        <v>1</v>
      </c>
      <c r="AA13" s="68">
        <v>2</v>
      </c>
      <c r="AB13" s="68">
        <v>3</v>
      </c>
      <c r="AC13" s="68">
        <v>3</v>
      </c>
      <c r="AD13" s="68">
        <v>3</v>
      </c>
      <c r="AE13" s="68">
        <v>3</v>
      </c>
      <c r="AF13" s="68">
        <v>3</v>
      </c>
      <c r="AG13" s="68">
        <v>4</v>
      </c>
      <c r="AH13" s="68">
        <v>4</v>
      </c>
      <c r="AI13" s="68">
        <v>4</v>
      </c>
      <c r="AJ13" s="68">
        <v>4</v>
      </c>
      <c r="AK13" s="68">
        <v>5</v>
      </c>
      <c r="AL13" s="68">
        <v>5</v>
      </c>
      <c r="AM13" s="68">
        <v>5</v>
      </c>
      <c r="AN13" s="68">
        <v>6</v>
      </c>
      <c r="AO13" s="68">
        <v>6</v>
      </c>
      <c r="AP13" s="68">
        <v>6</v>
      </c>
      <c r="AQ13" s="68">
        <v>7</v>
      </c>
      <c r="AR13" s="68">
        <v>7</v>
      </c>
      <c r="AS13" s="68">
        <v>7</v>
      </c>
      <c r="AT13" s="68">
        <v>8</v>
      </c>
      <c r="AU13" s="68">
        <v>9</v>
      </c>
      <c r="AV13" s="68">
        <v>9</v>
      </c>
      <c r="AW13" s="68">
        <v>9</v>
      </c>
      <c r="AX13" s="68">
        <v>9</v>
      </c>
      <c r="AY13" s="68">
        <v>10</v>
      </c>
      <c r="AZ13" s="68">
        <v>10</v>
      </c>
      <c r="BA13" s="68">
        <v>10</v>
      </c>
      <c r="BB13" s="68">
        <v>10</v>
      </c>
      <c r="BC13" s="68">
        <v>11</v>
      </c>
      <c r="BD13" s="68">
        <v>11</v>
      </c>
      <c r="BE13" s="68">
        <v>11</v>
      </c>
      <c r="BF13" s="68">
        <v>11</v>
      </c>
      <c r="BG13" s="68">
        <v>12</v>
      </c>
      <c r="BH13" s="68">
        <v>12</v>
      </c>
    </row>
    <row r="14" spans="1:60" x14ac:dyDescent="0.35">
      <c r="B14" s="12" t="s">
        <v>8</v>
      </c>
      <c r="C14" s="12" t="s">
        <v>9</v>
      </c>
      <c r="D14" s="12" t="s">
        <v>10</v>
      </c>
      <c r="E14" s="12" t="s">
        <v>24</v>
      </c>
      <c r="F14" s="12">
        <v>1</v>
      </c>
      <c r="G14" s="12">
        <v>2</v>
      </c>
      <c r="H14" s="12">
        <v>3</v>
      </c>
      <c r="I14" s="12">
        <v>4</v>
      </c>
      <c r="J14" s="12">
        <v>5</v>
      </c>
      <c r="K14" s="12" t="s">
        <v>12</v>
      </c>
      <c r="O14" t="s">
        <v>16</v>
      </c>
      <c r="P14" s="68" t="s">
        <v>43</v>
      </c>
      <c r="Q14" s="68" t="s">
        <v>70</v>
      </c>
      <c r="R14" s="68" t="s">
        <v>70</v>
      </c>
      <c r="S14" s="68" t="s">
        <v>71</v>
      </c>
      <c r="T14" s="68" t="s">
        <v>43</v>
      </c>
      <c r="U14" s="68" t="s">
        <v>65</v>
      </c>
      <c r="V14" s="68" t="s">
        <v>44</v>
      </c>
      <c r="W14" s="68" t="s">
        <v>44</v>
      </c>
      <c r="X14" s="68" t="s">
        <v>67</v>
      </c>
      <c r="Y14" s="68" t="s">
        <v>67</v>
      </c>
      <c r="Z14" s="68" t="s">
        <v>78</v>
      </c>
      <c r="AA14" s="68" t="s">
        <v>77</v>
      </c>
      <c r="AB14" s="68" t="s">
        <v>79</v>
      </c>
      <c r="AC14" s="68" t="s">
        <v>83</v>
      </c>
      <c r="AD14" s="68" t="s">
        <v>43</v>
      </c>
      <c r="AE14" s="68" t="s">
        <v>81</v>
      </c>
      <c r="AF14" s="68" t="s">
        <v>82</v>
      </c>
      <c r="AG14" s="68" t="s">
        <v>72</v>
      </c>
      <c r="AH14" s="68" t="s">
        <v>45</v>
      </c>
      <c r="AI14" s="68" t="s">
        <v>66</v>
      </c>
      <c r="AJ14" s="68" t="s">
        <v>43</v>
      </c>
      <c r="AK14" s="68" t="s">
        <v>86</v>
      </c>
      <c r="AL14" s="68" t="s">
        <v>43</v>
      </c>
      <c r="AM14" s="68" t="s">
        <v>80</v>
      </c>
      <c r="AN14" s="68" t="s">
        <v>69</v>
      </c>
      <c r="AO14" s="68" t="s">
        <v>69</v>
      </c>
      <c r="AP14" s="68" t="s">
        <v>68</v>
      </c>
      <c r="AQ14" s="68" t="s">
        <v>85</v>
      </c>
      <c r="AR14" s="68" t="s">
        <v>85</v>
      </c>
      <c r="AS14" s="68" t="s">
        <v>77</v>
      </c>
      <c r="AT14" s="68" t="s">
        <v>86</v>
      </c>
      <c r="AU14" s="68" t="s">
        <v>86</v>
      </c>
      <c r="AV14" s="68" t="s">
        <v>43</v>
      </c>
      <c r="AW14" s="5" t="s">
        <v>87</v>
      </c>
      <c r="AX14" s="5" t="s">
        <v>88</v>
      </c>
      <c r="AY14" s="5" t="s">
        <v>89</v>
      </c>
      <c r="AZ14" s="5" t="s">
        <v>43</v>
      </c>
      <c r="BA14" s="5" t="s">
        <v>90</v>
      </c>
      <c r="BB14" s="5" t="s">
        <v>90</v>
      </c>
      <c r="BC14" s="68" t="s">
        <v>91</v>
      </c>
      <c r="BD14" s="5" t="s">
        <v>92</v>
      </c>
      <c r="BE14" s="5" t="s">
        <v>43</v>
      </c>
      <c r="BF14" s="5" t="s">
        <v>86</v>
      </c>
      <c r="BG14" s="5" t="s">
        <v>44</v>
      </c>
      <c r="BH14" s="5" t="s">
        <v>44</v>
      </c>
    </row>
    <row r="15" spans="1:60" x14ac:dyDescent="0.35">
      <c r="B15" s="12">
        <v>1</v>
      </c>
      <c r="C15" s="11" t="s">
        <v>41</v>
      </c>
      <c r="D15">
        <f t="shared" ref="D15:D31" si="0">IF(COUNT(O15:AR15)=0,"", COUNT(O15:AR15))</f>
        <v>8</v>
      </c>
      <c r="E15">
        <f>_xlfn.IFS(D15="","",D15=1,1,D15=2,2,D15=3,3,D15=4,4,D15=5,5,D15&gt;5,5)</f>
        <v>5</v>
      </c>
      <c r="F15">
        <f t="shared" ref="F15:F32" si="1">IFERROR(LARGE((O15:BH15),1),"")</f>
        <v>583</v>
      </c>
      <c r="G15">
        <f t="shared" ref="G15:G32" si="2">IFERROR(LARGE((O15:BH15),2),"")</f>
        <v>575</v>
      </c>
      <c r="H15">
        <f t="shared" ref="H15:H32" si="3">IFERROR(LARGE((O15:BH15),3),"")</f>
        <v>575</v>
      </c>
      <c r="I15">
        <f t="shared" ref="I15:I32" si="4">IFERROR(LARGE((O15:BH15),4),"")</f>
        <v>574</v>
      </c>
      <c r="J15">
        <f t="shared" ref="J15:J32" si="5">IFERROR(LARGE((O15:BH15),5),"")</f>
        <v>574</v>
      </c>
      <c r="K15" s="69">
        <f>IFERROR(AVERAGEIF(F15:J15,"&gt;0"),"")</f>
        <v>576.20000000000005</v>
      </c>
      <c r="O15" s="12" t="s">
        <v>11</v>
      </c>
      <c r="P15" s="12" t="s">
        <v>11</v>
      </c>
      <c r="Q15" s="12" t="s">
        <v>11</v>
      </c>
      <c r="R15" s="12" t="s">
        <v>11</v>
      </c>
      <c r="S15" s="12">
        <v>583</v>
      </c>
      <c r="T15" s="12">
        <v>575</v>
      </c>
      <c r="U15" s="12">
        <v>574</v>
      </c>
      <c r="V15" s="12" t="s">
        <v>11</v>
      </c>
      <c r="W15" s="12" t="s">
        <v>11</v>
      </c>
      <c r="X15" s="12" t="s">
        <v>11</v>
      </c>
      <c r="Y15" s="12" t="s">
        <v>11</v>
      </c>
      <c r="Z15" s="12" t="s">
        <v>11</v>
      </c>
      <c r="AA15" s="12" t="s">
        <v>11</v>
      </c>
      <c r="AB15" s="12">
        <v>567</v>
      </c>
      <c r="AC15" s="12" t="s">
        <v>11</v>
      </c>
      <c r="AD15" s="12">
        <v>567</v>
      </c>
      <c r="AE15" s="12" t="s">
        <v>11</v>
      </c>
      <c r="AF15" s="12" t="s">
        <v>11</v>
      </c>
      <c r="AG15" s="12" t="s">
        <v>11</v>
      </c>
      <c r="AH15" s="12">
        <v>564</v>
      </c>
      <c r="AI15" s="12" t="s">
        <v>11</v>
      </c>
      <c r="AJ15" s="12" t="s">
        <v>11</v>
      </c>
      <c r="AK15" s="12" t="s">
        <v>11</v>
      </c>
      <c r="AL15" s="12" t="s">
        <v>11</v>
      </c>
      <c r="AM15" s="12" t="s">
        <v>11</v>
      </c>
      <c r="AN15" s="12" t="s">
        <v>11</v>
      </c>
      <c r="AO15" s="12" t="s">
        <v>11</v>
      </c>
      <c r="AP15" s="12" t="s">
        <v>11</v>
      </c>
      <c r="AQ15" s="12">
        <v>566</v>
      </c>
      <c r="AR15" s="12">
        <v>567</v>
      </c>
      <c r="AS15" s="12" t="s">
        <v>11</v>
      </c>
      <c r="AT15" s="12" t="s">
        <v>11</v>
      </c>
      <c r="AU15" s="12">
        <v>575</v>
      </c>
      <c r="AV15" s="12" t="s">
        <v>11</v>
      </c>
      <c r="AW15" s="12" t="s">
        <v>11</v>
      </c>
      <c r="AX15" s="12" t="s">
        <v>11</v>
      </c>
      <c r="AY15" s="12">
        <v>574</v>
      </c>
      <c r="AZ15" s="12" t="s">
        <v>11</v>
      </c>
      <c r="BA15" s="12" t="s">
        <v>11</v>
      </c>
      <c r="BB15" s="12" t="s">
        <v>11</v>
      </c>
      <c r="BC15" s="12" t="s">
        <v>11</v>
      </c>
      <c r="BD15" s="12" t="s">
        <v>11</v>
      </c>
      <c r="BE15" s="12" t="s">
        <v>11</v>
      </c>
      <c r="BF15" s="12" t="s">
        <v>11</v>
      </c>
      <c r="BG15" s="12" t="s">
        <v>11</v>
      </c>
      <c r="BH15" s="12" t="s">
        <v>11</v>
      </c>
    </row>
    <row r="16" spans="1:60" x14ac:dyDescent="0.35">
      <c r="B16" s="12">
        <v>2</v>
      </c>
      <c r="C16" s="11" t="s">
        <v>42</v>
      </c>
      <c r="D16">
        <f t="shared" si="0"/>
        <v>3</v>
      </c>
      <c r="E16">
        <f t="shared" ref="E16:E31" si="6">_xlfn.IFS(D16="","",D16=1,1,D16=2,2,D16=3,3,D16=4,4,D16=5,5,D16&gt;5,5)</f>
        <v>3</v>
      </c>
      <c r="F16">
        <f t="shared" si="1"/>
        <v>572</v>
      </c>
      <c r="G16">
        <f t="shared" si="2"/>
        <v>570</v>
      </c>
      <c r="H16">
        <f t="shared" si="3"/>
        <v>562</v>
      </c>
      <c r="I16" t="str">
        <f t="shared" si="4"/>
        <v/>
      </c>
      <c r="J16" t="str">
        <f t="shared" si="5"/>
        <v/>
      </c>
      <c r="K16" s="69">
        <f t="shared" ref="K16:K28" si="7">IFERROR(AVERAGEIF(F16:J16,"&gt;0"),"")</f>
        <v>568</v>
      </c>
      <c r="O16" s="12" t="s">
        <v>11</v>
      </c>
      <c r="P16" s="12">
        <v>570</v>
      </c>
      <c r="Q16" s="12" t="s">
        <v>11</v>
      </c>
      <c r="R16" s="12" t="s">
        <v>11</v>
      </c>
      <c r="S16" s="12" t="s">
        <v>11</v>
      </c>
      <c r="T16" s="12">
        <v>572</v>
      </c>
      <c r="U16" s="12">
        <v>562</v>
      </c>
      <c r="V16" s="12" t="s">
        <v>11</v>
      </c>
      <c r="W16" s="12" t="s">
        <v>11</v>
      </c>
      <c r="X16" s="12" t="s">
        <v>11</v>
      </c>
      <c r="Y16" s="12" t="s">
        <v>11</v>
      </c>
      <c r="Z16" s="12" t="s">
        <v>11</v>
      </c>
      <c r="AA16" s="12" t="s">
        <v>11</v>
      </c>
      <c r="AB16" s="12" t="s">
        <v>11</v>
      </c>
      <c r="AC16" s="12" t="s">
        <v>11</v>
      </c>
      <c r="AD16" s="12" t="s">
        <v>11</v>
      </c>
      <c r="AE16" s="12" t="s">
        <v>11</v>
      </c>
      <c r="AF16" s="12" t="s">
        <v>11</v>
      </c>
      <c r="AG16" s="12" t="s">
        <v>11</v>
      </c>
      <c r="AH16" s="12" t="s">
        <v>11</v>
      </c>
      <c r="AI16" s="12" t="s">
        <v>11</v>
      </c>
      <c r="AJ16" s="12" t="s">
        <v>11</v>
      </c>
      <c r="AK16" s="12" t="s">
        <v>11</v>
      </c>
      <c r="AL16" s="12" t="s">
        <v>11</v>
      </c>
      <c r="AM16" s="12" t="s">
        <v>11</v>
      </c>
      <c r="AN16" s="12" t="s">
        <v>11</v>
      </c>
      <c r="AO16" s="12" t="s">
        <v>11</v>
      </c>
      <c r="AP16" s="12" t="s">
        <v>11</v>
      </c>
      <c r="AQ16" s="12" t="s">
        <v>11</v>
      </c>
      <c r="AR16" s="12" t="s">
        <v>11</v>
      </c>
      <c r="AS16" s="12" t="s">
        <v>11</v>
      </c>
      <c r="AT16" s="12" t="s">
        <v>11</v>
      </c>
      <c r="AU16" s="12" t="s">
        <v>11</v>
      </c>
      <c r="AV16" s="12" t="s">
        <v>11</v>
      </c>
      <c r="AW16" s="12" t="s">
        <v>11</v>
      </c>
      <c r="AX16" s="12" t="s">
        <v>11</v>
      </c>
      <c r="AY16" s="12" t="s">
        <v>11</v>
      </c>
      <c r="AZ16" s="12" t="s">
        <v>11</v>
      </c>
      <c r="BA16" s="12" t="s">
        <v>11</v>
      </c>
      <c r="BB16" s="12" t="s">
        <v>11</v>
      </c>
      <c r="BC16" s="12" t="s">
        <v>11</v>
      </c>
      <c r="BD16" s="12" t="s">
        <v>11</v>
      </c>
      <c r="BE16" s="12" t="s">
        <v>11</v>
      </c>
      <c r="BF16" s="12" t="s">
        <v>11</v>
      </c>
      <c r="BG16" s="12" t="s">
        <v>11</v>
      </c>
      <c r="BH16" s="12" t="s">
        <v>11</v>
      </c>
    </row>
    <row r="17" spans="2:60" x14ac:dyDescent="0.35">
      <c r="B17" s="12">
        <v>3</v>
      </c>
      <c r="C17" s="11" t="s">
        <v>46</v>
      </c>
      <c r="D17">
        <f t="shared" si="0"/>
        <v>7</v>
      </c>
      <c r="E17">
        <f t="shared" si="6"/>
        <v>5</v>
      </c>
      <c r="F17">
        <f t="shared" si="1"/>
        <v>570</v>
      </c>
      <c r="G17">
        <f t="shared" si="2"/>
        <v>568</v>
      </c>
      <c r="H17">
        <f t="shared" si="3"/>
        <v>565</v>
      </c>
      <c r="I17">
        <f t="shared" si="4"/>
        <v>565</v>
      </c>
      <c r="J17">
        <f t="shared" si="5"/>
        <v>564</v>
      </c>
      <c r="K17" s="69">
        <f t="shared" si="7"/>
        <v>566.4</v>
      </c>
      <c r="O17" s="12" t="s">
        <v>11</v>
      </c>
      <c r="P17" s="12">
        <v>565</v>
      </c>
      <c r="Q17" s="12" t="s">
        <v>11</v>
      </c>
      <c r="R17" s="12" t="s">
        <v>11</v>
      </c>
      <c r="S17" s="12" t="s">
        <v>11</v>
      </c>
      <c r="T17" s="12">
        <v>562</v>
      </c>
      <c r="U17" s="12">
        <v>570</v>
      </c>
      <c r="V17" s="12" t="s">
        <v>11</v>
      </c>
      <c r="W17" s="12">
        <v>568</v>
      </c>
      <c r="X17" s="12">
        <v>564</v>
      </c>
      <c r="Y17" s="12" t="s">
        <v>11</v>
      </c>
      <c r="Z17" s="12" t="s">
        <v>11</v>
      </c>
      <c r="AA17" s="12" t="s">
        <v>11</v>
      </c>
      <c r="AB17" s="12" t="s">
        <v>11</v>
      </c>
      <c r="AC17" s="12" t="s">
        <v>11</v>
      </c>
      <c r="AD17" s="12">
        <v>560</v>
      </c>
      <c r="AE17" s="12">
        <v>557</v>
      </c>
      <c r="AF17" s="12" t="s">
        <v>11</v>
      </c>
      <c r="AG17" s="12" t="s">
        <v>11</v>
      </c>
      <c r="AH17" s="12" t="s">
        <v>11</v>
      </c>
      <c r="AI17" s="12" t="s">
        <v>11</v>
      </c>
      <c r="AJ17" s="12" t="s">
        <v>11</v>
      </c>
      <c r="AK17" s="12" t="s">
        <v>11</v>
      </c>
      <c r="AL17" s="12" t="s">
        <v>11</v>
      </c>
      <c r="AM17" s="12" t="s">
        <v>11</v>
      </c>
      <c r="AN17" s="12" t="s">
        <v>11</v>
      </c>
      <c r="AO17" s="12" t="s">
        <v>11</v>
      </c>
      <c r="AP17" s="12" t="s">
        <v>11</v>
      </c>
      <c r="AQ17" s="12" t="s">
        <v>11</v>
      </c>
      <c r="AR17" s="12" t="s">
        <v>11</v>
      </c>
      <c r="AS17" s="12" t="s">
        <v>11</v>
      </c>
      <c r="AT17" s="12" t="s">
        <v>11</v>
      </c>
      <c r="AU17" s="12" t="s">
        <v>11</v>
      </c>
      <c r="AV17" s="12">
        <v>565</v>
      </c>
      <c r="AW17" s="12" t="s">
        <v>11</v>
      </c>
      <c r="AX17" s="12" t="s">
        <v>11</v>
      </c>
      <c r="AY17" s="12" t="s">
        <v>11</v>
      </c>
      <c r="AZ17" s="12" t="s">
        <v>11</v>
      </c>
      <c r="BA17" s="12" t="s">
        <v>11</v>
      </c>
      <c r="BB17" s="12" t="s">
        <v>11</v>
      </c>
      <c r="BC17" s="12" t="s">
        <v>11</v>
      </c>
      <c r="BD17" s="12" t="s">
        <v>11</v>
      </c>
      <c r="BE17" s="12" t="s">
        <v>11</v>
      </c>
      <c r="BF17" s="12" t="s">
        <v>11</v>
      </c>
      <c r="BG17" s="12" t="s">
        <v>11</v>
      </c>
      <c r="BH17" s="12" t="s">
        <v>11</v>
      </c>
    </row>
    <row r="18" spans="2:60" x14ac:dyDescent="0.35">
      <c r="B18" s="12">
        <v>4</v>
      </c>
      <c r="C18" s="11" t="s">
        <v>47</v>
      </c>
      <c r="D18">
        <f t="shared" si="0"/>
        <v>4</v>
      </c>
      <c r="E18">
        <f t="shared" si="6"/>
        <v>4</v>
      </c>
      <c r="F18">
        <f t="shared" si="1"/>
        <v>569</v>
      </c>
      <c r="G18">
        <f t="shared" si="2"/>
        <v>567</v>
      </c>
      <c r="H18">
        <f t="shared" si="3"/>
        <v>567</v>
      </c>
      <c r="I18">
        <f t="shared" si="4"/>
        <v>563</v>
      </c>
      <c r="J18" t="str">
        <f t="shared" si="5"/>
        <v/>
      </c>
      <c r="K18" s="69">
        <f t="shared" si="7"/>
        <v>566.5</v>
      </c>
      <c r="O18" s="12" t="s">
        <v>11</v>
      </c>
      <c r="P18" s="12" t="s">
        <v>11</v>
      </c>
      <c r="Q18" s="12" t="s">
        <v>11</v>
      </c>
      <c r="R18" s="12" t="s">
        <v>11</v>
      </c>
      <c r="S18" s="12" t="s">
        <v>11</v>
      </c>
      <c r="T18" s="12">
        <v>567</v>
      </c>
      <c r="U18" s="12">
        <v>563</v>
      </c>
      <c r="V18" s="12" t="s">
        <v>11</v>
      </c>
      <c r="W18" s="12" t="s">
        <v>11</v>
      </c>
      <c r="X18" s="12" t="s">
        <v>11</v>
      </c>
      <c r="Y18" s="12" t="s">
        <v>11</v>
      </c>
      <c r="Z18" s="12" t="s">
        <v>11</v>
      </c>
      <c r="AA18" s="12" t="s">
        <v>11</v>
      </c>
      <c r="AB18" s="12" t="s">
        <v>11</v>
      </c>
      <c r="AC18" s="12" t="s">
        <v>11</v>
      </c>
      <c r="AD18" s="12" t="s">
        <v>11</v>
      </c>
      <c r="AE18" s="12" t="s">
        <v>11</v>
      </c>
      <c r="AF18" s="12" t="s">
        <v>11</v>
      </c>
      <c r="AG18" s="12" t="s">
        <v>11</v>
      </c>
      <c r="AH18" s="12" t="s">
        <v>11</v>
      </c>
      <c r="AI18" s="12" t="s">
        <v>11</v>
      </c>
      <c r="AJ18" s="12" t="s">
        <v>11</v>
      </c>
      <c r="AK18" s="12" t="s">
        <v>11</v>
      </c>
      <c r="AL18" s="12" t="s">
        <v>11</v>
      </c>
      <c r="AM18" s="12" t="s">
        <v>11</v>
      </c>
      <c r="AN18" s="12" t="s">
        <v>11</v>
      </c>
      <c r="AO18" s="12" t="s">
        <v>11</v>
      </c>
      <c r="AP18" s="12" t="s">
        <v>11</v>
      </c>
      <c r="AQ18" s="12">
        <v>569</v>
      </c>
      <c r="AR18" s="12">
        <v>567</v>
      </c>
      <c r="AS18" s="12" t="s">
        <v>11</v>
      </c>
      <c r="AT18" s="12" t="s">
        <v>11</v>
      </c>
      <c r="AU18" s="12" t="s">
        <v>11</v>
      </c>
      <c r="AV18" s="12" t="s">
        <v>11</v>
      </c>
      <c r="AW18" s="12" t="s">
        <v>11</v>
      </c>
      <c r="AX18" s="12" t="s">
        <v>11</v>
      </c>
      <c r="AY18" s="12" t="s">
        <v>11</v>
      </c>
      <c r="AZ18" s="12" t="s">
        <v>11</v>
      </c>
      <c r="BA18" s="12" t="s">
        <v>11</v>
      </c>
      <c r="BB18" s="12" t="s">
        <v>11</v>
      </c>
      <c r="BC18" s="12" t="s">
        <v>11</v>
      </c>
      <c r="BD18" s="12" t="s">
        <v>11</v>
      </c>
      <c r="BE18" s="12" t="s">
        <v>11</v>
      </c>
      <c r="BF18" s="12" t="s">
        <v>11</v>
      </c>
      <c r="BG18" s="12" t="s">
        <v>11</v>
      </c>
      <c r="BH18" s="12" t="s">
        <v>11</v>
      </c>
    </row>
    <row r="19" spans="2:60" x14ac:dyDescent="0.35">
      <c r="B19" s="12">
        <v>5</v>
      </c>
      <c r="C19" s="11" t="s">
        <v>48</v>
      </c>
      <c r="D19">
        <f t="shared" si="0"/>
        <v>3</v>
      </c>
      <c r="E19">
        <f t="shared" si="6"/>
        <v>3</v>
      </c>
      <c r="F19">
        <f t="shared" si="1"/>
        <v>564</v>
      </c>
      <c r="G19">
        <f t="shared" si="2"/>
        <v>559</v>
      </c>
      <c r="H19">
        <f t="shared" si="3"/>
        <v>559</v>
      </c>
      <c r="I19">
        <f t="shared" si="4"/>
        <v>558</v>
      </c>
      <c r="J19" t="str">
        <f t="shared" si="5"/>
        <v/>
      </c>
      <c r="K19" s="69">
        <f t="shared" si="7"/>
        <v>560</v>
      </c>
      <c r="O19" s="12" t="s">
        <v>11</v>
      </c>
      <c r="P19" s="12" t="s">
        <v>11</v>
      </c>
      <c r="Q19" s="12" t="s">
        <v>11</v>
      </c>
      <c r="R19" s="12" t="s">
        <v>11</v>
      </c>
      <c r="S19" s="12" t="s">
        <v>11</v>
      </c>
      <c r="T19" s="12" t="s">
        <v>11</v>
      </c>
      <c r="U19" s="12" t="s">
        <v>11</v>
      </c>
      <c r="V19" s="12" t="s">
        <v>11</v>
      </c>
      <c r="W19" s="12" t="s">
        <v>11</v>
      </c>
      <c r="X19" s="12" t="s">
        <v>11</v>
      </c>
      <c r="Y19" s="12" t="s">
        <v>11</v>
      </c>
      <c r="Z19" s="12" t="s">
        <v>11</v>
      </c>
      <c r="AA19" s="12" t="s">
        <v>11</v>
      </c>
      <c r="AB19" s="12" t="s">
        <v>11</v>
      </c>
      <c r="AC19" s="12" t="s">
        <v>11</v>
      </c>
      <c r="AD19" s="12" t="s">
        <v>11</v>
      </c>
      <c r="AE19" s="12" t="s">
        <v>11</v>
      </c>
      <c r="AF19" s="12" t="s">
        <v>11</v>
      </c>
      <c r="AG19" s="12" t="s">
        <v>11</v>
      </c>
      <c r="AH19" s="12" t="s">
        <v>11</v>
      </c>
      <c r="AI19" s="12" t="s">
        <v>11</v>
      </c>
      <c r="AJ19" s="12" t="s">
        <v>11</v>
      </c>
      <c r="AK19" s="12">
        <v>558</v>
      </c>
      <c r="AL19" s="12" t="s">
        <v>11</v>
      </c>
      <c r="AM19" s="12" t="s">
        <v>11</v>
      </c>
      <c r="AN19" s="12">
        <v>559</v>
      </c>
      <c r="AO19" s="12">
        <v>564</v>
      </c>
      <c r="AP19" s="12" t="s">
        <v>11</v>
      </c>
      <c r="AQ19" s="12" t="s">
        <v>11</v>
      </c>
      <c r="AR19" s="12" t="s">
        <v>11</v>
      </c>
      <c r="AS19" s="12" t="s">
        <v>11</v>
      </c>
      <c r="AT19" s="12">
        <v>559</v>
      </c>
      <c r="AU19" s="12" t="s">
        <v>11</v>
      </c>
      <c r="AV19" s="12" t="s">
        <v>11</v>
      </c>
      <c r="AW19" s="12" t="s">
        <v>11</v>
      </c>
      <c r="AX19" s="12" t="s">
        <v>11</v>
      </c>
      <c r="AY19" s="12" t="s">
        <v>11</v>
      </c>
      <c r="AZ19" s="12" t="s">
        <v>11</v>
      </c>
      <c r="BA19" s="12" t="s">
        <v>11</v>
      </c>
      <c r="BB19" s="12" t="s">
        <v>11</v>
      </c>
      <c r="BC19" s="12" t="s">
        <v>11</v>
      </c>
      <c r="BD19" s="12" t="s">
        <v>11</v>
      </c>
      <c r="BE19" s="12" t="s">
        <v>11</v>
      </c>
      <c r="BF19" s="12" t="s">
        <v>11</v>
      </c>
      <c r="BG19" s="12" t="s">
        <v>11</v>
      </c>
      <c r="BH19" s="12" t="s">
        <v>11</v>
      </c>
    </row>
    <row r="20" spans="2:60" x14ac:dyDescent="0.35">
      <c r="B20" s="12">
        <v>6</v>
      </c>
      <c r="C20" t="s">
        <v>49</v>
      </c>
      <c r="D20">
        <f t="shared" si="0"/>
        <v>4</v>
      </c>
      <c r="E20">
        <f t="shared" si="6"/>
        <v>4</v>
      </c>
      <c r="F20">
        <f t="shared" si="1"/>
        <v>567</v>
      </c>
      <c r="G20">
        <f t="shared" si="2"/>
        <v>565</v>
      </c>
      <c r="H20">
        <f t="shared" si="3"/>
        <v>564</v>
      </c>
      <c r="I20">
        <f t="shared" si="4"/>
        <v>561</v>
      </c>
      <c r="J20">
        <f t="shared" si="5"/>
        <v>561</v>
      </c>
      <c r="K20" s="69">
        <f t="shared" si="7"/>
        <v>563.6</v>
      </c>
      <c r="O20" s="12" t="s">
        <v>11</v>
      </c>
      <c r="P20" s="12" t="s">
        <v>11</v>
      </c>
      <c r="Q20" s="12" t="s">
        <v>11</v>
      </c>
      <c r="R20" s="12" t="s">
        <v>11</v>
      </c>
      <c r="S20" s="12" t="s">
        <v>11</v>
      </c>
      <c r="T20" s="12">
        <v>564</v>
      </c>
      <c r="U20" s="12">
        <v>561</v>
      </c>
      <c r="V20" s="12" t="s">
        <v>11</v>
      </c>
      <c r="W20" s="12">
        <v>561</v>
      </c>
      <c r="X20" s="12">
        <v>561</v>
      </c>
      <c r="Y20" s="12" t="s">
        <v>11</v>
      </c>
      <c r="Z20" s="12" t="s">
        <v>11</v>
      </c>
      <c r="AA20" s="12" t="s">
        <v>11</v>
      </c>
      <c r="AB20" s="12" t="s">
        <v>11</v>
      </c>
      <c r="AC20" s="12" t="s">
        <v>11</v>
      </c>
      <c r="AD20" s="12" t="s">
        <v>11</v>
      </c>
      <c r="AE20" s="12" t="s">
        <v>11</v>
      </c>
      <c r="AF20" s="12" t="s">
        <v>11</v>
      </c>
      <c r="AG20" s="12" t="s">
        <v>11</v>
      </c>
      <c r="AH20" s="12" t="s">
        <v>11</v>
      </c>
      <c r="AI20" s="12" t="s">
        <v>11</v>
      </c>
      <c r="AJ20" s="12" t="s">
        <v>11</v>
      </c>
      <c r="AK20" s="12" t="s">
        <v>11</v>
      </c>
      <c r="AL20" s="12" t="s">
        <v>11</v>
      </c>
      <c r="AM20" s="12" t="s">
        <v>11</v>
      </c>
      <c r="AN20" s="12" t="s">
        <v>11</v>
      </c>
      <c r="AO20" s="12" t="s">
        <v>11</v>
      </c>
      <c r="AP20" s="12" t="s">
        <v>11</v>
      </c>
      <c r="AQ20" s="12" t="s">
        <v>11</v>
      </c>
      <c r="AR20" s="12" t="s">
        <v>11</v>
      </c>
      <c r="AS20" s="12" t="s">
        <v>11</v>
      </c>
      <c r="AT20" s="12" t="s">
        <v>11</v>
      </c>
      <c r="AU20" s="12" t="s">
        <v>11</v>
      </c>
      <c r="AV20" s="12" t="s">
        <v>11</v>
      </c>
      <c r="AW20" s="12" t="s">
        <v>11</v>
      </c>
      <c r="AX20" s="12" t="s">
        <v>11</v>
      </c>
      <c r="AY20" s="12" t="s">
        <v>11</v>
      </c>
      <c r="AZ20" s="12" t="s">
        <v>11</v>
      </c>
      <c r="BA20" s="12">
        <v>565</v>
      </c>
      <c r="BB20" s="12">
        <v>567</v>
      </c>
      <c r="BC20" s="12" t="s">
        <v>11</v>
      </c>
      <c r="BD20" s="12" t="s">
        <v>11</v>
      </c>
      <c r="BE20" s="12" t="s">
        <v>11</v>
      </c>
      <c r="BF20" s="12" t="s">
        <v>11</v>
      </c>
      <c r="BG20" s="12" t="s">
        <v>11</v>
      </c>
      <c r="BH20" s="12" t="s">
        <v>11</v>
      </c>
    </row>
    <row r="21" spans="2:60" x14ac:dyDescent="0.35">
      <c r="B21" s="12">
        <v>7</v>
      </c>
      <c r="C21" s="11" t="s">
        <v>52</v>
      </c>
      <c r="D21">
        <f t="shared" si="0"/>
        <v>2</v>
      </c>
      <c r="E21">
        <f t="shared" si="6"/>
        <v>2</v>
      </c>
      <c r="F21">
        <f t="shared" si="1"/>
        <v>566</v>
      </c>
      <c r="G21">
        <f t="shared" si="2"/>
        <v>560</v>
      </c>
      <c r="H21" t="str">
        <f t="shared" si="3"/>
        <v/>
      </c>
      <c r="I21" t="str">
        <f t="shared" si="4"/>
        <v/>
      </c>
      <c r="J21" t="str">
        <f t="shared" si="5"/>
        <v/>
      </c>
      <c r="K21" s="69">
        <f t="shared" si="7"/>
        <v>563</v>
      </c>
      <c r="O21" s="12" t="s">
        <v>11</v>
      </c>
      <c r="P21" s="12" t="s">
        <v>11</v>
      </c>
      <c r="Q21" s="12" t="s">
        <v>11</v>
      </c>
      <c r="R21" s="12" t="s">
        <v>11</v>
      </c>
      <c r="S21" s="12" t="s">
        <v>11</v>
      </c>
      <c r="T21" s="12" t="s">
        <v>11</v>
      </c>
      <c r="U21" s="12" t="s">
        <v>11</v>
      </c>
      <c r="V21" s="12" t="s">
        <v>11</v>
      </c>
      <c r="W21" s="12" t="s">
        <v>11</v>
      </c>
      <c r="X21" s="12" t="s">
        <v>11</v>
      </c>
      <c r="Y21" s="12" t="s">
        <v>11</v>
      </c>
      <c r="Z21" s="12" t="s">
        <v>11</v>
      </c>
      <c r="AA21" s="12" t="s">
        <v>11</v>
      </c>
      <c r="AB21" s="12" t="s">
        <v>11</v>
      </c>
      <c r="AC21" s="12" t="s">
        <v>11</v>
      </c>
      <c r="AD21" s="12" t="s">
        <v>11</v>
      </c>
      <c r="AE21" s="12" t="s">
        <v>11</v>
      </c>
      <c r="AF21" s="12" t="s">
        <v>11</v>
      </c>
      <c r="AG21" s="12" t="s">
        <v>11</v>
      </c>
      <c r="AH21" s="12" t="s">
        <v>11</v>
      </c>
      <c r="AI21" s="12" t="s">
        <v>11</v>
      </c>
      <c r="AJ21" s="12" t="s">
        <v>11</v>
      </c>
      <c r="AK21" s="12" t="s">
        <v>11</v>
      </c>
      <c r="AL21" s="12" t="s">
        <v>11</v>
      </c>
      <c r="AM21" s="12" t="s">
        <v>11</v>
      </c>
      <c r="AN21" s="12" t="s">
        <v>11</v>
      </c>
      <c r="AO21" s="12" t="s">
        <v>11</v>
      </c>
      <c r="AP21" s="12" t="s">
        <v>11</v>
      </c>
      <c r="AQ21" s="12">
        <v>566</v>
      </c>
      <c r="AR21" s="12">
        <v>560</v>
      </c>
      <c r="AS21" s="12" t="s">
        <v>11</v>
      </c>
      <c r="AT21" s="12" t="s">
        <v>11</v>
      </c>
      <c r="AU21" s="12" t="s">
        <v>11</v>
      </c>
      <c r="AV21" s="12" t="s">
        <v>11</v>
      </c>
      <c r="AW21" s="12" t="s">
        <v>11</v>
      </c>
      <c r="AX21" s="12" t="s">
        <v>11</v>
      </c>
      <c r="AY21" s="12" t="s">
        <v>11</v>
      </c>
      <c r="AZ21" s="12" t="s">
        <v>11</v>
      </c>
      <c r="BA21" s="12" t="s">
        <v>11</v>
      </c>
      <c r="BB21" s="12" t="s">
        <v>11</v>
      </c>
      <c r="BC21" s="12" t="s">
        <v>11</v>
      </c>
      <c r="BD21" s="12" t="s">
        <v>11</v>
      </c>
      <c r="BE21" s="12" t="s">
        <v>11</v>
      </c>
      <c r="BF21" s="12" t="s">
        <v>11</v>
      </c>
      <c r="BG21" s="12" t="s">
        <v>11</v>
      </c>
      <c r="BH21" s="12" t="s">
        <v>11</v>
      </c>
    </row>
    <row r="22" spans="2:60" x14ac:dyDescent="0.35">
      <c r="B22" s="12">
        <v>8</v>
      </c>
      <c r="C22" s="11" t="s">
        <v>51</v>
      </c>
      <c r="D22">
        <f t="shared" si="0"/>
        <v>11</v>
      </c>
      <c r="E22">
        <f t="shared" si="6"/>
        <v>5</v>
      </c>
      <c r="F22">
        <f t="shared" si="1"/>
        <v>576</v>
      </c>
      <c r="G22">
        <f t="shared" si="2"/>
        <v>574</v>
      </c>
      <c r="H22">
        <f t="shared" si="3"/>
        <v>574</v>
      </c>
      <c r="I22">
        <f t="shared" si="4"/>
        <v>574</v>
      </c>
      <c r="J22">
        <f t="shared" si="5"/>
        <v>572</v>
      </c>
      <c r="K22" s="69">
        <f t="shared" si="7"/>
        <v>574</v>
      </c>
      <c r="O22" s="12" t="s">
        <v>11</v>
      </c>
      <c r="P22" s="12" t="s">
        <v>11</v>
      </c>
      <c r="Q22" s="12">
        <v>566</v>
      </c>
      <c r="R22" s="12" t="s">
        <v>11</v>
      </c>
      <c r="S22" s="12" t="s">
        <v>11</v>
      </c>
      <c r="T22" s="12">
        <v>570</v>
      </c>
      <c r="U22" s="12">
        <v>569</v>
      </c>
      <c r="V22" s="12" t="s">
        <v>11</v>
      </c>
      <c r="W22" s="12" t="s">
        <v>11</v>
      </c>
      <c r="X22" s="12" t="s">
        <v>11</v>
      </c>
      <c r="Y22" s="12" t="s">
        <v>11</v>
      </c>
      <c r="Z22" s="12">
        <v>574</v>
      </c>
      <c r="AA22" s="12" t="s">
        <v>11</v>
      </c>
      <c r="AB22" s="12" t="s">
        <v>11</v>
      </c>
      <c r="AC22" s="12">
        <v>572</v>
      </c>
      <c r="AD22" s="12">
        <v>571</v>
      </c>
      <c r="AE22" s="12">
        <v>564</v>
      </c>
      <c r="AF22" s="12" t="s">
        <v>11</v>
      </c>
      <c r="AG22" s="12" t="s">
        <v>11</v>
      </c>
      <c r="AH22" s="12" t="s">
        <v>11</v>
      </c>
      <c r="AI22" s="12">
        <v>570</v>
      </c>
      <c r="AJ22" s="12">
        <v>567</v>
      </c>
      <c r="AK22" s="12" t="s">
        <v>11</v>
      </c>
      <c r="AL22" s="12" t="s">
        <v>11</v>
      </c>
      <c r="AM22" s="12" t="s">
        <v>11</v>
      </c>
      <c r="AN22" s="12">
        <v>576</v>
      </c>
      <c r="AO22" s="12">
        <v>574</v>
      </c>
      <c r="AP22" s="12" t="s">
        <v>11</v>
      </c>
      <c r="AQ22" s="12" t="s">
        <v>11</v>
      </c>
      <c r="AR22" s="12" t="s">
        <v>11</v>
      </c>
      <c r="AS22" s="12">
        <v>574</v>
      </c>
      <c r="AT22" s="12" t="s">
        <v>11</v>
      </c>
      <c r="AU22" s="12" t="s">
        <v>11</v>
      </c>
      <c r="AV22" s="12" t="s">
        <v>11</v>
      </c>
      <c r="AW22" s="12" t="s">
        <v>11</v>
      </c>
      <c r="AX22" s="12" t="s">
        <v>11</v>
      </c>
      <c r="AY22" s="12" t="s">
        <v>11</v>
      </c>
      <c r="AZ22" s="12" t="s">
        <v>11</v>
      </c>
      <c r="BA22" s="12" t="s">
        <v>11</v>
      </c>
      <c r="BB22" s="12" t="s">
        <v>11</v>
      </c>
      <c r="BC22" s="12" t="s">
        <v>11</v>
      </c>
      <c r="BD22" s="12" t="s">
        <v>11</v>
      </c>
      <c r="BE22" s="12" t="s">
        <v>11</v>
      </c>
      <c r="BF22" s="12" t="s">
        <v>11</v>
      </c>
      <c r="BG22" s="12" t="s">
        <v>11</v>
      </c>
      <c r="BH22" s="12" t="s">
        <v>11</v>
      </c>
    </row>
    <row r="23" spans="2:60" x14ac:dyDescent="0.35">
      <c r="B23" s="12">
        <v>9</v>
      </c>
      <c r="C23" s="11" t="s">
        <v>64</v>
      </c>
      <c r="D23">
        <f t="shared" si="0"/>
        <v>8</v>
      </c>
      <c r="E23">
        <f t="shared" si="6"/>
        <v>5</v>
      </c>
      <c r="F23">
        <f t="shared" si="1"/>
        <v>571</v>
      </c>
      <c r="G23">
        <f t="shared" si="2"/>
        <v>565</v>
      </c>
      <c r="H23">
        <f t="shared" si="3"/>
        <v>562</v>
      </c>
      <c r="I23">
        <f t="shared" si="4"/>
        <v>562</v>
      </c>
      <c r="J23">
        <f t="shared" si="5"/>
        <v>562</v>
      </c>
      <c r="K23" s="69">
        <f t="shared" si="7"/>
        <v>564.4</v>
      </c>
      <c r="O23" s="12" t="s">
        <v>11</v>
      </c>
      <c r="P23" s="12" t="s">
        <v>11</v>
      </c>
      <c r="Q23" s="12">
        <v>561</v>
      </c>
      <c r="R23" s="12" t="s">
        <v>11</v>
      </c>
      <c r="S23" s="12" t="s">
        <v>11</v>
      </c>
      <c r="T23" s="12">
        <v>562</v>
      </c>
      <c r="U23" s="12">
        <v>562</v>
      </c>
      <c r="V23" s="12" t="s">
        <v>11</v>
      </c>
      <c r="W23" s="12" t="s">
        <v>11</v>
      </c>
      <c r="X23" s="12" t="s">
        <v>11</v>
      </c>
      <c r="Y23" s="12" t="s">
        <v>11</v>
      </c>
      <c r="Z23" s="12">
        <v>562</v>
      </c>
      <c r="AA23" s="12" t="s">
        <v>11</v>
      </c>
      <c r="AB23" s="12" t="s">
        <v>11</v>
      </c>
      <c r="AC23" s="12" t="s">
        <v>11</v>
      </c>
      <c r="AD23" s="12" t="s">
        <v>11</v>
      </c>
      <c r="AE23" s="12" t="s">
        <v>11</v>
      </c>
      <c r="AF23" s="12" t="s">
        <v>11</v>
      </c>
      <c r="AG23" s="12" t="s">
        <v>11</v>
      </c>
      <c r="AH23" s="12" t="s">
        <v>11</v>
      </c>
      <c r="AI23" s="12">
        <v>561</v>
      </c>
      <c r="AJ23" s="12">
        <v>571</v>
      </c>
      <c r="AK23" s="12" t="s">
        <v>11</v>
      </c>
      <c r="AL23" s="12" t="s">
        <v>11</v>
      </c>
      <c r="AM23" s="12" t="s">
        <v>11</v>
      </c>
      <c r="AN23" s="12">
        <v>560</v>
      </c>
      <c r="AO23" s="12">
        <v>565</v>
      </c>
      <c r="AP23" s="12" t="s">
        <v>11</v>
      </c>
      <c r="AQ23" s="12" t="s">
        <v>11</v>
      </c>
      <c r="AR23" s="12" t="s">
        <v>11</v>
      </c>
      <c r="AS23" s="12">
        <v>553</v>
      </c>
      <c r="AT23" s="12" t="s">
        <v>11</v>
      </c>
      <c r="AU23" s="12" t="s">
        <v>11</v>
      </c>
      <c r="AV23" s="12" t="s">
        <v>11</v>
      </c>
      <c r="AW23" s="12" t="s">
        <v>11</v>
      </c>
      <c r="AX23" s="12" t="s">
        <v>11</v>
      </c>
      <c r="AY23" s="12" t="s">
        <v>11</v>
      </c>
      <c r="AZ23" s="12" t="s">
        <v>11</v>
      </c>
      <c r="BA23" s="12" t="s">
        <v>11</v>
      </c>
      <c r="BB23" s="12" t="s">
        <v>11</v>
      </c>
      <c r="BC23" s="12" t="s">
        <v>11</v>
      </c>
      <c r="BD23" s="12" t="s">
        <v>11</v>
      </c>
      <c r="BE23" s="12" t="s">
        <v>11</v>
      </c>
      <c r="BF23" s="12" t="s">
        <v>11</v>
      </c>
      <c r="BG23" s="12" t="s">
        <v>11</v>
      </c>
      <c r="BH23" s="12" t="s">
        <v>11</v>
      </c>
    </row>
    <row r="24" spans="2:60" x14ac:dyDescent="0.35">
      <c r="B24" s="12">
        <v>10</v>
      </c>
      <c r="C24" s="11" t="s">
        <v>50</v>
      </c>
      <c r="D24">
        <f t="shared" si="0"/>
        <v>5</v>
      </c>
      <c r="E24">
        <f t="shared" si="6"/>
        <v>5</v>
      </c>
      <c r="F24">
        <f t="shared" si="1"/>
        <v>568</v>
      </c>
      <c r="G24">
        <f t="shared" si="2"/>
        <v>562</v>
      </c>
      <c r="H24">
        <f t="shared" si="3"/>
        <v>559</v>
      </c>
      <c r="I24">
        <f t="shared" si="4"/>
        <v>558</v>
      </c>
      <c r="J24">
        <f t="shared" si="5"/>
        <v>554</v>
      </c>
      <c r="K24" s="69">
        <f t="shared" si="7"/>
        <v>560.20000000000005</v>
      </c>
      <c r="O24" s="12" t="s">
        <v>11</v>
      </c>
      <c r="P24" s="12" t="s">
        <v>11</v>
      </c>
      <c r="Q24" s="12">
        <v>562</v>
      </c>
      <c r="R24" s="12" t="s">
        <v>11</v>
      </c>
      <c r="S24" s="12" t="s">
        <v>11</v>
      </c>
      <c r="T24" s="12">
        <v>558</v>
      </c>
      <c r="U24" s="12">
        <v>554</v>
      </c>
      <c r="V24" s="12" t="s">
        <v>11</v>
      </c>
      <c r="W24" s="12" t="s">
        <v>11</v>
      </c>
      <c r="X24" s="12" t="s">
        <v>11</v>
      </c>
      <c r="Y24" s="12" t="s">
        <v>11</v>
      </c>
      <c r="Z24" s="12" t="s">
        <v>11</v>
      </c>
      <c r="AA24" s="12" t="s">
        <v>11</v>
      </c>
      <c r="AB24" s="12" t="s">
        <v>11</v>
      </c>
      <c r="AC24" s="12" t="s">
        <v>11</v>
      </c>
      <c r="AD24" s="12" t="s">
        <v>11</v>
      </c>
      <c r="AE24" s="12" t="s">
        <v>11</v>
      </c>
      <c r="AF24" s="12" t="s">
        <v>11</v>
      </c>
      <c r="AG24" s="12" t="s">
        <v>11</v>
      </c>
      <c r="AH24" s="12" t="s">
        <v>11</v>
      </c>
      <c r="AI24" s="12">
        <v>559</v>
      </c>
      <c r="AJ24" s="12">
        <v>568</v>
      </c>
      <c r="AK24" s="12" t="s">
        <v>11</v>
      </c>
      <c r="AL24" s="12" t="s">
        <v>11</v>
      </c>
      <c r="AM24" s="12" t="s">
        <v>11</v>
      </c>
      <c r="AN24" s="12" t="s">
        <v>11</v>
      </c>
      <c r="AO24" s="12" t="s">
        <v>11</v>
      </c>
      <c r="AP24" s="12" t="s">
        <v>11</v>
      </c>
      <c r="AQ24" s="12" t="s">
        <v>11</v>
      </c>
      <c r="AR24" s="12" t="s">
        <v>11</v>
      </c>
      <c r="AS24" s="12" t="s">
        <v>11</v>
      </c>
      <c r="AT24" s="12" t="s">
        <v>11</v>
      </c>
      <c r="AU24" s="12" t="s">
        <v>11</v>
      </c>
      <c r="AV24" s="12" t="s">
        <v>11</v>
      </c>
      <c r="AW24" s="12" t="s">
        <v>11</v>
      </c>
      <c r="AX24" s="12" t="s">
        <v>11</v>
      </c>
      <c r="AY24" s="12" t="s">
        <v>11</v>
      </c>
      <c r="AZ24" s="12" t="s">
        <v>11</v>
      </c>
      <c r="BA24" s="12" t="s">
        <v>11</v>
      </c>
      <c r="BB24" s="12" t="s">
        <v>11</v>
      </c>
      <c r="BC24" s="12" t="s">
        <v>11</v>
      </c>
      <c r="BD24" s="12" t="s">
        <v>11</v>
      </c>
      <c r="BE24" s="12" t="s">
        <v>11</v>
      </c>
      <c r="BF24" s="12" t="s">
        <v>11</v>
      </c>
      <c r="BG24" s="12" t="s">
        <v>11</v>
      </c>
      <c r="BH24" s="12" t="s">
        <v>11</v>
      </c>
    </row>
    <row r="25" spans="2:60" x14ac:dyDescent="0.35">
      <c r="B25" s="12">
        <v>11</v>
      </c>
      <c r="C25" s="11" t="s">
        <v>73</v>
      </c>
      <c r="D25">
        <f t="shared" si="0"/>
        <v>7</v>
      </c>
      <c r="E25">
        <f t="shared" si="6"/>
        <v>5</v>
      </c>
      <c r="F25">
        <f t="shared" si="1"/>
        <v>571</v>
      </c>
      <c r="G25">
        <f t="shared" si="2"/>
        <v>570</v>
      </c>
      <c r="H25">
        <f t="shared" si="3"/>
        <v>570</v>
      </c>
      <c r="I25">
        <f t="shared" si="4"/>
        <v>567</v>
      </c>
      <c r="J25">
        <f t="shared" si="5"/>
        <v>566</v>
      </c>
      <c r="K25" s="69">
        <f t="shared" si="7"/>
        <v>568.79999999999995</v>
      </c>
      <c r="O25" s="12" t="s">
        <v>11</v>
      </c>
      <c r="P25" s="12" t="s">
        <v>11</v>
      </c>
      <c r="Q25" s="12" t="s">
        <v>11</v>
      </c>
      <c r="R25" s="12" t="s">
        <v>11</v>
      </c>
      <c r="S25" s="12">
        <v>567</v>
      </c>
      <c r="T25" s="12">
        <v>566</v>
      </c>
      <c r="U25" s="12">
        <v>571</v>
      </c>
      <c r="V25" s="12" t="s">
        <v>11</v>
      </c>
      <c r="W25" s="12">
        <v>550</v>
      </c>
      <c r="X25" s="12">
        <v>570</v>
      </c>
      <c r="Y25" s="12" t="s">
        <v>11</v>
      </c>
      <c r="Z25" s="12" t="s">
        <v>11</v>
      </c>
      <c r="AA25" s="12" t="s">
        <v>11</v>
      </c>
      <c r="AB25" s="12">
        <v>564</v>
      </c>
      <c r="AC25" s="12" t="s">
        <v>11</v>
      </c>
      <c r="AD25" s="12" t="s">
        <v>11</v>
      </c>
      <c r="AE25" s="12" t="s">
        <v>11</v>
      </c>
      <c r="AF25" s="12" t="s">
        <v>11</v>
      </c>
      <c r="AG25" s="12" t="s">
        <v>11</v>
      </c>
      <c r="AH25" s="12" t="s">
        <v>11</v>
      </c>
      <c r="AI25" s="12" t="s">
        <v>11</v>
      </c>
      <c r="AJ25" s="12" t="s">
        <v>11</v>
      </c>
      <c r="AK25" s="12">
        <v>570</v>
      </c>
      <c r="AL25" s="12" t="s">
        <v>11</v>
      </c>
      <c r="AM25" s="12" t="s">
        <v>11</v>
      </c>
      <c r="AN25" s="12" t="s">
        <v>11</v>
      </c>
      <c r="AO25" s="12" t="s">
        <v>11</v>
      </c>
      <c r="AP25" s="12" t="s">
        <v>11</v>
      </c>
      <c r="AQ25" s="12" t="s">
        <v>11</v>
      </c>
      <c r="AR25" s="12" t="s">
        <v>11</v>
      </c>
      <c r="AS25" s="12" t="s">
        <v>11</v>
      </c>
      <c r="AT25" s="12">
        <v>564</v>
      </c>
      <c r="AU25" s="12">
        <v>564</v>
      </c>
      <c r="AV25" s="12" t="s">
        <v>11</v>
      </c>
      <c r="AW25" s="12" t="s">
        <v>11</v>
      </c>
      <c r="AX25" s="12" t="s">
        <v>11</v>
      </c>
      <c r="AY25" s="12" t="s">
        <v>11</v>
      </c>
      <c r="AZ25" s="12" t="s">
        <v>11</v>
      </c>
      <c r="BA25" s="12" t="s">
        <v>11</v>
      </c>
      <c r="BB25" s="12" t="s">
        <v>11</v>
      </c>
      <c r="BC25" s="12" t="s">
        <v>11</v>
      </c>
      <c r="BD25" s="12" t="s">
        <v>11</v>
      </c>
      <c r="BE25" s="12" t="s">
        <v>11</v>
      </c>
      <c r="BF25" s="12" t="s">
        <v>11</v>
      </c>
      <c r="BG25" s="12" t="s">
        <v>11</v>
      </c>
      <c r="BH25" s="12" t="s">
        <v>11</v>
      </c>
    </row>
    <row r="26" spans="2:60" x14ac:dyDescent="0.35">
      <c r="B26" s="12">
        <v>12</v>
      </c>
      <c r="C26" s="11" t="s">
        <v>74</v>
      </c>
      <c r="D26">
        <f t="shared" si="0"/>
        <v>9</v>
      </c>
      <c r="E26">
        <f t="shared" si="6"/>
        <v>5</v>
      </c>
      <c r="F26">
        <f t="shared" si="1"/>
        <v>570</v>
      </c>
      <c r="G26">
        <f t="shared" si="2"/>
        <v>569</v>
      </c>
      <c r="H26">
        <f t="shared" si="3"/>
        <v>565</v>
      </c>
      <c r="I26">
        <f t="shared" si="4"/>
        <v>561</v>
      </c>
      <c r="J26">
        <f t="shared" si="5"/>
        <v>560</v>
      </c>
      <c r="K26" s="69">
        <f t="shared" si="7"/>
        <v>565</v>
      </c>
      <c r="O26" s="12" t="s">
        <v>11</v>
      </c>
      <c r="P26" s="12">
        <v>539</v>
      </c>
      <c r="Q26" s="12">
        <v>547</v>
      </c>
      <c r="R26" s="12" t="s">
        <v>11</v>
      </c>
      <c r="S26" s="12">
        <v>550</v>
      </c>
      <c r="T26" s="12">
        <v>555</v>
      </c>
      <c r="U26" s="12">
        <v>558</v>
      </c>
      <c r="V26" s="12" t="s">
        <v>11</v>
      </c>
      <c r="W26" s="12" t="s">
        <v>11</v>
      </c>
      <c r="X26" s="12" t="s">
        <v>11</v>
      </c>
      <c r="Y26" s="12" t="s">
        <v>11</v>
      </c>
      <c r="Z26" s="12">
        <v>554</v>
      </c>
      <c r="AA26" s="12" t="s">
        <v>11</v>
      </c>
      <c r="AB26" s="12" t="s">
        <v>11</v>
      </c>
      <c r="AC26" s="12" t="s">
        <v>11</v>
      </c>
      <c r="AD26" s="12" t="s">
        <v>11</v>
      </c>
      <c r="AE26" s="12" t="s">
        <v>11</v>
      </c>
      <c r="AF26" s="12" t="s">
        <v>11</v>
      </c>
      <c r="AG26" s="12" t="s">
        <v>11</v>
      </c>
      <c r="AH26" s="12" t="s">
        <v>11</v>
      </c>
      <c r="AI26" s="12" t="s">
        <v>11</v>
      </c>
      <c r="AJ26" s="12" t="s">
        <v>11</v>
      </c>
      <c r="AK26" s="12">
        <v>559</v>
      </c>
      <c r="AL26" s="12" t="s">
        <v>11</v>
      </c>
      <c r="AM26" s="12" t="s">
        <v>11</v>
      </c>
      <c r="AN26" s="12">
        <v>570</v>
      </c>
      <c r="AO26" s="12">
        <v>561</v>
      </c>
      <c r="AP26" s="12" t="s">
        <v>11</v>
      </c>
      <c r="AQ26" s="12" t="s">
        <v>11</v>
      </c>
      <c r="AR26" s="12" t="s">
        <v>11</v>
      </c>
      <c r="AS26" s="12" t="s">
        <v>11</v>
      </c>
      <c r="AT26" s="12">
        <v>569</v>
      </c>
      <c r="AU26" s="12">
        <v>565</v>
      </c>
      <c r="AV26" s="12" t="s">
        <v>11</v>
      </c>
      <c r="AW26" s="12" t="s">
        <v>11</v>
      </c>
      <c r="AX26" s="12" t="s">
        <v>11</v>
      </c>
      <c r="AY26" s="12">
        <v>560</v>
      </c>
      <c r="AZ26" s="12" t="s">
        <v>11</v>
      </c>
      <c r="BA26" s="12" t="s">
        <v>11</v>
      </c>
      <c r="BB26" s="12" t="s">
        <v>11</v>
      </c>
      <c r="BC26" s="12" t="s">
        <v>11</v>
      </c>
      <c r="BD26" s="12" t="s">
        <v>11</v>
      </c>
      <c r="BE26" s="12" t="s">
        <v>11</v>
      </c>
      <c r="BF26" s="12" t="s">
        <v>11</v>
      </c>
      <c r="BG26" s="12" t="s">
        <v>11</v>
      </c>
      <c r="BH26" s="12" t="s">
        <v>11</v>
      </c>
    </row>
    <row r="27" spans="2:60" x14ac:dyDescent="0.35">
      <c r="B27" s="12">
        <v>13</v>
      </c>
      <c r="C27" s="11" t="s">
        <v>75</v>
      </c>
      <c r="D27">
        <f t="shared" si="0"/>
        <v>6</v>
      </c>
      <c r="E27">
        <f t="shared" si="6"/>
        <v>5</v>
      </c>
      <c r="F27">
        <f t="shared" si="1"/>
        <v>560</v>
      </c>
      <c r="G27">
        <f t="shared" si="2"/>
        <v>559</v>
      </c>
      <c r="H27">
        <f t="shared" si="3"/>
        <v>559</v>
      </c>
      <c r="I27">
        <f t="shared" si="4"/>
        <v>557</v>
      </c>
      <c r="J27">
        <f t="shared" si="5"/>
        <v>549</v>
      </c>
      <c r="K27" s="69">
        <f t="shared" si="7"/>
        <v>556.79999999999995</v>
      </c>
      <c r="O27" s="12" t="s">
        <v>11</v>
      </c>
      <c r="P27" s="12" t="s">
        <v>11</v>
      </c>
      <c r="Q27" s="12" t="s">
        <v>11</v>
      </c>
      <c r="R27" s="12" t="s">
        <v>11</v>
      </c>
      <c r="S27" s="12" t="s">
        <v>11</v>
      </c>
      <c r="T27" s="12">
        <v>545</v>
      </c>
      <c r="U27" s="12">
        <v>549</v>
      </c>
      <c r="V27" s="12" t="s">
        <v>11</v>
      </c>
      <c r="W27" s="12" t="s">
        <v>11</v>
      </c>
      <c r="X27" s="12" t="s">
        <v>11</v>
      </c>
      <c r="Y27" s="12" t="s">
        <v>11</v>
      </c>
      <c r="Z27" s="12" t="s">
        <v>11</v>
      </c>
      <c r="AA27" s="12" t="s">
        <v>11</v>
      </c>
      <c r="AB27" s="12" t="s">
        <v>11</v>
      </c>
      <c r="AC27" s="12" t="s">
        <v>11</v>
      </c>
      <c r="AD27" s="12" t="s">
        <v>11</v>
      </c>
      <c r="AE27" s="12" t="s">
        <v>11</v>
      </c>
      <c r="AF27" s="12" t="s">
        <v>11</v>
      </c>
      <c r="AG27" s="12" t="s">
        <v>11</v>
      </c>
      <c r="AH27" s="12" t="s">
        <v>11</v>
      </c>
      <c r="AI27" s="12">
        <v>559</v>
      </c>
      <c r="AJ27" s="12">
        <v>560</v>
      </c>
      <c r="AK27" s="12" t="s">
        <v>11</v>
      </c>
      <c r="AL27" s="12" t="s">
        <v>11</v>
      </c>
      <c r="AM27" s="12" t="s">
        <v>11</v>
      </c>
      <c r="AN27" s="12" t="s">
        <v>11</v>
      </c>
      <c r="AO27" s="12" t="s">
        <v>11</v>
      </c>
      <c r="AP27" s="12" t="s">
        <v>11</v>
      </c>
      <c r="AQ27" s="12">
        <v>557</v>
      </c>
      <c r="AR27" s="12">
        <v>559</v>
      </c>
      <c r="AS27" s="12" t="s">
        <v>11</v>
      </c>
      <c r="AT27" s="12" t="s">
        <v>11</v>
      </c>
      <c r="AU27" s="12" t="s">
        <v>11</v>
      </c>
      <c r="AV27" s="12" t="s">
        <v>11</v>
      </c>
      <c r="AW27" s="12" t="s">
        <v>11</v>
      </c>
      <c r="AX27" s="12" t="s">
        <v>11</v>
      </c>
      <c r="AY27" s="12" t="s">
        <v>11</v>
      </c>
      <c r="AZ27" s="12" t="s">
        <v>11</v>
      </c>
      <c r="BA27" s="12" t="s">
        <v>11</v>
      </c>
      <c r="BB27" s="12" t="s">
        <v>11</v>
      </c>
      <c r="BC27" s="12" t="s">
        <v>11</v>
      </c>
      <c r="BD27" s="12" t="s">
        <v>11</v>
      </c>
      <c r="BE27" s="12" t="s">
        <v>11</v>
      </c>
      <c r="BF27" s="12" t="s">
        <v>11</v>
      </c>
      <c r="BG27" s="12" t="s">
        <v>11</v>
      </c>
      <c r="BH27" s="12" t="s">
        <v>11</v>
      </c>
    </row>
    <row r="28" spans="2:60" x14ac:dyDescent="0.35">
      <c r="B28" s="12">
        <v>14</v>
      </c>
      <c r="C28" s="11" t="s">
        <v>93</v>
      </c>
      <c r="D28">
        <f t="shared" si="0"/>
        <v>2</v>
      </c>
      <c r="E28">
        <f t="shared" si="6"/>
        <v>2</v>
      </c>
      <c r="F28">
        <f t="shared" si="1"/>
        <v>572</v>
      </c>
      <c r="G28">
        <f t="shared" si="2"/>
        <v>570</v>
      </c>
      <c r="H28" t="str">
        <f t="shared" si="3"/>
        <v/>
      </c>
      <c r="I28" t="str">
        <f t="shared" si="4"/>
        <v/>
      </c>
      <c r="J28" t="str">
        <f t="shared" si="5"/>
        <v/>
      </c>
      <c r="K28" s="69">
        <f t="shared" si="7"/>
        <v>571</v>
      </c>
      <c r="O28" s="12" t="s">
        <v>11</v>
      </c>
      <c r="P28" s="12" t="s">
        <v>11</v>
      </c>
      <c r="Q28" s="12" t="s">
        <v>11</v>
      </c>
      <c r="R28" s="12" t="s">
        <v>11</v>
      </c>
      <c r="S28" s="12" t="s">
        <v>11</v>
      </c>
      <c r="T28" s="12" t="s">
        <v>11</v>
      </c>
      <c r="U28" s="12" t="s">
        <v>11</v>
      </c>
      <c r="V28" s="12" t="s">
        <v>11</v>
      </c>
      <c r="W28" s="12" t="s">
        <v>11</v>
      </c>
      <c r="X28" s="12" t="s">
        <v>11</v>
      </c>
      <c r="Y28" s="12" t="s">
        <v>11</v>
      </c>
      <c r="Z28" s="12" t="s">
        <v>11</v>
      </c>
      <c r="AA28" s="12" t="s">
        <v>11</v>
      </c>
      <c r="AB28" s="12" t="s">
        <v>11</v>
      </c>
      <c r="AC28" s="12" t="s">
        <v>11</v>
      </c>
      <c r="AD28" s="12" t="s">
        <v>11</v>
      </c>
      <c r="AE28" s="12" t="s">
        <v>11</v>
      </c>
      <c r="AF28" s="12" t="s">
        <v>11</v>
      </c>
      <c r="AG28" s="12" t="s">
        <v>11</v>
      </c>
      <c r="AH28" s="12" t="s">
        <v>11</v>
      </c>
      <c r="AI28" s="12" t="s">
        <v>11</v>
      </c>
      <c r="AJ28" s="12" t="s">
        <v>11</v>
      </c>
      <c r="AK28" s="12" t="s">
        <v>11</v>
      </c>
      <c r="AL28" s="12" t="s">
        <v>11</v>
      </c>
      <c r="AM28" s="12" t="s">
        <v>11</v>
      </c>
      <c r="AN28" s="12" t="s">
        <v>11</v>
      </c>
      <c r="AO28" s="12" t="s">
        <v>11</v>
      </c>
      <c r="AP28" s="12" t="s">
        <v>11</v>
      </c>
      <c r="AQ28" s="12">
        <v>572</v>
      </c>
      <c r="AR28" s="12">
        <v>570</v>
      </c>
      <c r="AS28" s="12" t="s">
        <v>11</v>
      </c>
      <c r="AT28" s="12" t="s">
        <v>11</v>
      </c>
      <c r="AU28" s="12" t="s">
        <v>11</v>
      </c>
      <c r="AV28" s="12" t="s">
        <v>11</v>
      </c>
      <c r="AW28" s="12" t="s">
        <v>11</v>
      </c>
      <c r="AX28" s="12" t="s">
        <v>11</v>
      </c>
      <c r="AY28" s="12" t="s">
        <v>11</v>
      </c>
      <c r="AZ28" s="12" t="s">
        <v>11</v>
      </c>
      <c r="BA28" s="12" t="s">
        <v>11</v>
      </c>
      <c r="BB28" s="12" t="s">
        <v>11</v>
      </c>
      <c r="BC28" s="12" t="s">
        <v>11</v>
      </c>
      <c r="BD28" s="12" t="s">
        <v>11</v>
      </c>
      <c r="BE28" s="12" t="s">
        <v>11</v>
      </c>
      <c r="BF28" s="12" t="s">
        <v>11</v>
      </c>
      <c r="BG28" s="12" t="s">
        <v>11</v>
      </c>
      <c r="BH28" s="12" t="s">
        <v>11</v>
      </c>
    </row>
    <row r="29" spans="2:60" x14ac:dyDescent="0.35">
      <c r="B29" s="12">
        <v>15</v>
      </c>
      <c r="C29" s="11" t="s">
        <v>94</v>
      </c>
      <c r="D29">
        <f t="shared" si="0"/>
        <v>2</v>
      </c>
      <c r="E29">
        <f t="shared" si="6"/>
        <v>2</v>
      </c>
      <c r="F29">
        <f t="shared" si="1"/>
        <v>574</v>
      </c>
      <c r="G29">
        <f t="shared" si="2"/>
        <v>566</v>
      </c>
      <c r="H29" t="str">
        <f t="shared" si="3"/>
        <v/>
      </c>
      <c r="I29" t="str">
        <f t="shared" si="4"/>
        <v/>
      </c>
      <c r="J29" t="str">
        <f t="shared" si="5"/>
        <v/>
      </c>
      <c r="K29" s="69">
        <f t="shared" ref="K29:K31" si="8">IFERROR(AVERAGEIF(F29:J29,"&gt;0"),"")</f>
        <v>570</v>
      </c>
      <c r="O29" s="12" t="s">
        <v>11</v>
      </c>
      <c r="P29" s="12" t="s">
        <v>11</v>
      </c>
      <c r="Q29" s="12" t="s">
        <v>11</v>
      </c>
      <c r="R29" s="12" t="s">
        <v>11</v>
      </c>
      <c r="S29" s="12" t="s">
        <v>11</v>
      </c>
      <c r="T29" s="12" t="s">
        <v>11</v>
      </c>
      <c r="U29" s="12" t="s">
        <v>11</v>
      </c>
      <c r="V29" s="12" t="s">
        <v>11</v>
      </c>
      <c r="W29" s="12" t="s">
        <v>11</v>
      </c>
      <c r="X29" s="12" t="s">
        <v>11</v>
      </c>
      <c r="Y29" s="12" t="s">
        <v>11</v>
      </c>
      <c r="Z29" s="12" t="s">
        <v>11</v>
      </c>
      <c r="AA29" s="12" t="s">
        <v>11</v>
      </c>
      <c r="AB29" s="12" t="s">
        <v>11</v>
      </c>
      <c r="AC29" s="12" t="s">
        <v>11</v>
      </c>
      <c r="AD29" s="12" t="s">
        <v>11</v>
      </c>
      <c r="AE29" s="12" t="s">
        <v>11</v>
      </c>
      <c r="AF29" s="12" t="s">
        <v>11</v>
      </c>
      <c r="AG29" s="12" t="s">
        <v>11</v>
      </c>
      <c r="AH29" s="12" t="s">
        <v>11</v>
      </c>
      <c r="AI29" s="12" t="s">
        <v>11</v>
      </c>
      <c r="AJ29" s="12" t="s">
        <v>11</v>
      </c>
      <c r="AK29" s="12" t="s">
        <v>11</v>
      </c>
      <c r="AL29" s="12" t="s">
        <v>11</v>
      </c>
      <c r="AM29" s="12" t="s">
        <v>11</v>
      </c>
      <c r="AN29" s="12" t="s">
        <v>11</v>
      </c>
      <c r="AO29" s="12" t="s">
        <v>11</v>
      </c>
      <c r="AP29" s="12" t="s">
        <v>11</v>
      </c>
      <c r="AQ29" s="12">
        <v>574</v>
      </c>
      <c r="AR29" s="12">
        <v>566</v>
      </c>
      <c r="AS29" s="12" t="s">
        <v>11</v>
      </c>
      <c r="AT29" s="12" t="s">
        <v>11</v>
      </c>
      <c r="AU29" s="12" t="s">
        <v>11</v>
      </c>
      <c r="AV29" s="12" t="s">
        <v>11</v>
      </c>
      <c r="AW29" s="12" t="s">
        <v>11</v>
      </c>
      <c r="AX29" s="12" t="s">
        <v>11</v>
      </c>
      <c r="AY29" s="12" t="s">
        <v>11</v>
      </c>
      <c r="AZ29" s="12" t="s">
        <v>11</v>
      </c>
      <c r="BA29" s="12" t="s">
        <v>11</v>
      </c>
      <c r="BB29" s="12" t="s">
        <v>11</v>
      </c>
      <c r="BC29" s="12" t="s">
        <v>11</v>
      </c>
      <c r="BD29" s="12" t="s">
        <v>11</v>
      </c>
      <c r="BE29" s="12" t="s">
        <v>11</v>
      </c>
      <c r="BF29" s="12" t="s">
        <v>11</v>
      </c>
      <c r="BG29" s="12" t="s">
        <v>11</v>
      </c>
      <c r="BH29" s="12" t="s">
        <v>11</v>
      </c>
    </row>
    <row r="30" spans="2:60" x14ac:dyDescent="0.35">
      <c r="B30" s="12">
        <v>16</v>
      </c>
      <c r="C30" s="11" t="s">
        <v>95</v>
      </c>
      <c r="D30">
        <f t="shared" si="0"/>
        <v>4</v>
      </c>
      <c r="E30">
        <f t="shared" si="6"/>
        <v>4</v>
      </c>
      <c r="F30">
        <f t="shared" si="1"/>
        <v>570</v>
      </c>
      <c r="G30">
        <f t="shared" si="2"/>
        <v>567</v>
      </c>
      <c r="H30">
        <f t="shared" si="3"/>
        <v>566</v>
      </c>
      <c r="I30">
        <f t="shared" si="4"/>
        <v>566</v>
      </c>
      <c r="J30" t="str">
        <f t="shared" si="5"/>
        <v/>
      </c>
      <c r="K30" s="69">
        <f t="shared" si="8"/>
        <v>567.25</v>
      </c>
      <c r="O30" s="12" t="s">
        <v>11</v>
      </c>
      <c r="P30" s="12" t="s">
        <v>11</v>
      </c>
      <c r="Q30" s="12" t="s">
        <v>11</v>
      </c>
      <c r="R30" s="12" t="s">
        <v>11</v>
      </c>
      <c r="S30" s="12" t="s">
        <v>11</v>
      </c>
      <c r="T30" s="12" t="s">
        <v>11</v>
      </c>
      <c r="U30" s="12" t="s">
        <v>11</v>
      </c>
      <c r="V30" s="12" t="s">
        <v>11</v>
      </c>
      <c r="W30" s="12" t="s">
        <v>11</v>
      </c>
      <c r="X30" s="12" t="s">
        <v>11</v>
      </c>
      <c r="Y30" s="12" t="s">
        <v>11</v>
      </c>
      <c r="Z30" s="12" t="s">
        <v>11</v>
      </c>
      <c r="AA30" s="12" t="s">
        <v>11</v>
      </c>
      <c r="AB30" s="12" t="s">
        <v>11</v>
      </c>
      <c r="AC30" s="12" t="s">
        <v>11</v>
      </c>
      <c r="AD30" s="12" t="s">
        <v>11</v>
      </c>
      <c r="AE30" s="12" t="s">
        <v>11</v>
      </c>
      <c r="AF30" s="12" t="s">
        <v>11</v>
      </c>
      <c r="AG30" s="12" t="s">
        <v>11</v>
      </c>
      <c r="AH30" s="12" t="s">
        <v>11</v>
      </c>
      <c r="AI30" s="12" t="s">
        <v>11</v>
      </c>
      <c r="AJ30" s="12" t="s">
        <v>11</v>
      </c>
      <c r="AK30" s="12" t="s">
        <v>11</v>
      </c>
      <c r="AL30" s="12" t="s">
        <v>11</v>
      </c>
      <c r="AM30" s="12" t="s">
        <v>11</v>
      </c>
      <c r="AN30" s="12">
        <v>567</v>
      </c>
      <c r="AO30" s="12">
        <v>570</v>
      </c>
      <c r="AP30" s="12" t="s">
        <v>11</v>
      </c>
      <c r="AQ30" s="12">
        <v>566</v>
      </c>
      <c r="AR30" s="12">
        <v>566</v>
      </c>
      <c r="AS30" s="12" t="s">
        <v>11</v>
      </c>
      <c r="AT30" s="12" t="s">
        <v>11</v>
      </c>
      <c r="AU30" s="12" t="s">
        <v>11</v>
      </c>
      <c r="AV30" s="12" t="s">
        <v>11</v>
      </c>
      <c r="AW30" s="12" t="s">
        <v>11</v>
      </c>
      <c r="AX30" s="12" t="s">
        <v>11</v>
      </c>
      <c r="AY30" s="12" t="s">
        <v>11</v>
      </c>
      <c r="AZ30" s="12" t="s">
        <v>11</v>
      </c>
      <c r="BA30" s="12" t="s">
        <v>11</v>
      </c>
      <c r="BB30" s="12" t="s">
        <v>11</v>
      </c>
      <c r="BC30" s="12" t="s">
        <v>11</v>
      </c>
      <c r="BD30" s="12" t="s">
        <v>11</v>
      </c>
      <c r="BE30" s="12" t="s">
        <v>11</v>
      </c>
      <c r="BF30" s="12" t="s">
        <v>11</v>
      </c>
      <c r="BG30" s="12" t="s">
        <v>11</v>
      </c>
      <c r="BH30" s="12" t="s">
        <v>11</v>
      </c>
    </row>
    <row r="31" spans="2:60" x14ac:dyDescent="0.35">
      <c r="B31" s="12">
        <v>17</v>
      </c>
      <c r="C31" s="11" t="s">
        <v>96</v>
      </c>
      <c r="D31">
        <f t="shared" si="0"/>
        <v>2</v>
      </c>
      <c r="E31">
        <f t="shared" si="6"/>
        <v>2</v>
      </c>
      <c r="F31">
        <f t="shared" si="1"/>
        <v>565</v>
      </c>
      <c r="G31">
        <f t="shared" si="2"/>
        <v>558</v>
      </c>
      <c r="H31" t="str">
        <f t="shared" si="3"/>
        <v/>
      </c>
      <c r="I31" t="str">
        <f t="shared" si="4"/>
        <v/>
      </c>
      <c r="J31" t="str">
        <f t="shared" si="5"/>
        <v/>
      </c>
      <c r="K31" s="69">
        <f t="shared" si="8"/>
        <v>561.5</v>
      </c>
      <c r="O31" s="12" t="s">
        <v>11</v>
      </c>
      <c r="P31" s="12" t="s">
        <v>11</v>
      </c>
      <c r="Q31" s="12" t="s">
        <v>11</v>
      </c>
      <c r="R31" s="12" t="s">
        <v>11</v>
      </c>
      <c r="S31" s="12" t="s">
        <v>11</v>
      </c>
      <c r="T31" s="12" t="s">
        <v>11</v>
      </c>
      <c r="U31" s="12" t="s">
        <v>11</v>
      </c>
      <c r="V31" s="12" t="s">
        <v>11</v>
      </c>
      <c r="W31" s="12" t="s">
        <v>11</v>
      </c>
      <c r="X31" s="12" t="s">
        <v>11</v>
      </c>
      <c r="Y31" s="12" t="s">
        <v>11</v>
      </c>
      <c r="Z31" s="12" t="s">
        <v>11</v>
      </c>
      <c r="AA31" s="12" t="s">
        <v>11</v>
      </c>
      <c r="AB31" s="12" t="s">
        <v>11</v>
      </c>
      <c r="AC31" s="12" t="s">
        <v>11</v>
      </c>
      <c r="AD31" s="12" t="s">
        <v>11</v>
      </c>
      <c r="AE31" s="12" t="s">
        <v>11</v>
      </c>
      <c r="AF31" s="12" t="s">
        <v>11</v>
      </c>
      <c r="AG31" s="12" t="s">
        <v>11</v>
      </c>
      <c r="AH31" s="12" t="s">
        <v>11</v>
      </c>
      <c r="AI31" s="12" t="s">
        <v>11</v>
      </c>
      <c r="AJ31" s="12" t="s">
        <v>11</v>
      </c>
      <c r="AK31" s="12" t="s">
        <v>11</v>
      </c>
      <c r="AL31" s="12" t="s">
        <v>11</v>
      </c>
      <c r="AM31" s="12" t="s">
        <v>11</v>
      </c>
      <c r="AN31" s="12" t="s">
        <v>11</v>
      </c>
      <c r="AO31" s="12" t="s">
        <v>11</v>
      </c>
      <c r="AP31" s="12" t="s">
        <v>11</v>
      </c>
      <c r="AQ31" s="12">
        <v>558</v>
      </c>
      <c r="AR31" s="12">
        <v>565</v>
      </c>
      <c r="AS31" s="12" t="s">
        <v>11</v>
      </c>
      <c r="AT31" s="12" t="s">
        <v>11</v>
      </c>
      <c r="AU31" s="12" t="s">
        <v>11</v>
      </c>
      <c r="AV31" s="12" t="s">
        <v>11</v>
      </c>
      <c r="AW31" s="12" t="s">
        <v>11</v>
      </c>
      <c r="AX31" s="12" t="s">
        <v>11</v>
      </c>
      <c r="AY31" s="12" t="s">
        <v>11</v>
      </c>
      <c r="AZ31" s="12" t="s">
        <v>11</v>
      </c>
      <c r="BA31" s="12" t="s">
        <v>11</v>
      </c>
      <c r="BB31" s="12" t="s">
        <v>11</v>
      </c>
      <c r="BC31" s="12" t="s">
        <v>11</v>
      </c>
      <c r="BD31" s="12" t="s">
        <v>11</v>
      </c>
      <c r="BE31" s="12" t="s">
        <v>11</v>
      </c>
      <c r="BF31" s="12" t="s">
        <v>11</v>
      </c>
      <c r="BG31" s="12" t="s">
        <v>11</v>
      </c>
      <c r="BH31" s="12" t="s">
        <v>11</v>
      </c>
    </row>
    <row r="32" spans="2:60" x14ac:dyDescent="0.35">
      <c r="F32" t="str">
        <f t="shared" si="1"/>
        <v/>
      </c>
      <c r="G32" t="str">
        <f t="shared" si="2"/>
        <v/>
      </c>
      <c r="H32" t="str">
        <f t="shared" si="3"/>
        <v/>
      </c>
      <c r="I32" t="str">
        <f t="shared" si="4"/>
        <v/>
      </c>
      <c r="J32" t="str">
        <f t="shared" si="5"/>
        <v/>
      </c>
    </row>
  </sheetData>
  <mergeCells count="5">
    <mergeCell ref="F13:J13"/>
    <mergeCell ref="A6:D6"/>
    <mergeCell ref="A7:D7"/>
    <mergeCell ref="A8:D8"/>
    <mergeCell ref="A5:D5"/>
  </mergeCells>
  <phoneticPr fontId="8" type="noConversion"/>
  <conditionalFormatting sqref="O15:BH31">
    <cfRule type="containsText" dxfId="11" priority="1" operator="containsText" text="Score">
      <formula>NOT(ISERROR(SEARCH("Score",O15)))</formula>
    </cfRule>
    <cfRule type="cellIs" dxfId="10" priority="2" operator="greaterThanOrEqual">
      <formula>$J15</formula>
    </cfRule>
    <cfRule type="cellIs" dxfId="9" priority="3" operator="lessThan">
      <formula>$J15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BH25"/>
  <sheetViews>
    <sheetView topLeftCell="A9" workbookViewId="0">
      <pane xSplit="3" topLeftCell="D1" activePane="topRight" state="frozen"/>
      <selection activeCell="A11" sqref="A11"/>
      <selection pane="topRight" activeCell="B20" sqref="B20:B25"/>
    </sheetView>
  </sheetViews>
  <sheetFormatPr defaultColWidth="8.81640625" defaultRowHeight="14.5" x14ac:dyDescent="0.35"/>
  <cols>
    <col min="3" max="3" width="19.453125" customWidth="1"/>
    <col min="15" max="15" width="8.6328125" customWidth="1"/>
  </cols>
  <sheetData>
    <row r="1" spans="1:60" ht="18.5" x14ac:dyDescent="0.45">
      <c r="A1" s="1" t="s">
        <v>0</v>
      </c>
    </row>
    <row r="2" spans="1:60" ht="18.5" x14ac:dyDescent="0.45">
      <c r="A2" s="1" t="s">
        <v>29</v>
      </c>
    </row>
    <row r="3" spans="1:60" x14ac:dyDescent="0.35">
      <c r="A3" s="2" t="str">
        <f>Summary!A2</f>
        <v>December 3, 2024</v>
      </c>
    </row>
    <row r="4" spans="1:60" x14ac:dyDescent="0.35">
      <c r="A4" s="2"/>
    </row>
    <row r="5" spans="1:60" x14ac:dyDescent="0.35">
      <c r="A5" s="119" t="s">
        <v>32</v>
      </c>
      <c r="B5" s="119"/>
      <c r="C5" s="119"/>
      <c r="D5" s="119"/>
      <c r="E5" s="66">
        <v>576</v>
      </c>
    </row>
    <row r="6" spans="1:60" x14ac:dyDescent="0.35">
      <c r="A6" s="113" t="s">
        <v>1</v>
      </c>
      <c r="B6" s="113"/>
      <c r="C6" s="113"/>
      <c r="D6" s="114"/>
      <c r="E6" s="34">
        <v>570</v>
      </c>
      <c r="H6" s="3"/>
    </row>
    <row r="7" spans="1:60" x14ac:dyDescent="0.35">
      <c r="A7" s="115" t="s">
        <v>2</v>
      </c>
      <c r="B7" s="115"/>
      <c r="C7" s="115"/>
      <c r="D7" s="116"/>
      <c r="E7" s="35">
        <v>567</v>
      </c>
      <c r="H7" s="4"/>
    </row>
    <row r="8" spans="1:60" x14ac:dyDescent="0.35">
      <c r="A8" s="117" t="s">
        <v>3</v>
      </c>
      <c r="B8" s="117"/>
      <c r="C8" s="117"/>
      <c r="D8" s="118"/>
      <c r="E8" s="6">
        <v>562</v>
      </c>
      <c r="H8" s="5"/>
    </row>
    <row r="11" spans="1:60" ht="18.5" x14ac:dyDescent="0.45">
      <c r="B11" s="7" t="s">
        <v>4</v>
      </c>
    </row>
    <row r="12" spans="1:60" x14ac:dyDescent="0.35">
      <c r="B12" s="8"/>
      <c r="K12" s="12"/>
      <c r="O12" t="s">
        <v>14</v>
      </c>
      <c r="P12" s="68">
        <v>2024</v>
      </c>
      <c r="Q12" s="68">
        <v>2024</v>
      </c>
      <c r="R12" s="68">
        <v>2024</v>
      </c>
      <c r="S12" s="68">
        <v>2024</v>
      </c>
      <c r="T12" s="68">
        <v>2024</v>
      </c>
      <c r="U12" s="68">
        <v>2024</v>
      </c>
      <c r="V12" s="68">
        <v>2024</v>
      </c>
      <c r="W12" s="68">
        <v>2024</v>
      </c>
      <c r="X12" s="68">
        <v>2025</v>
      </c>
      <c r="Y12" s="68">
        <v>2025</v>
      </c>
      <c r="Z12" s="68">
        <v>2025</v>
      </c>
      <c r="AA12" s="68">
        <v>2025</v>
      </c>
      <c r="AB12" s="68">
        <v>2025</v>
      </c>
      <c r="AC12" s="68">
        <v>2025</v>
      </c>
      <c r="AD12" s="68">
        <v>2025</v>
      </c>
      <c r="AE12" s="68">
        <v>2025</v>
      </c>
      <c r="AF12" s="68">
        <v>2025</v>
      </c>
      <c r="AG12" s="68">
        <v>2025</v>
      </c>
      <c r="AH12" s="68">
        <v>2025</v>
      </c>
      <c r="AI12" s="68">
        <v>2025</v>
      </c>
      <c r="AJ12" s="68">
        <v>2025</v>
      </c>
      <c r="AK12" s="68">
        <v>2025</v>
      </c>
      <c r="AL12" s="68">
        <v>2025</v>
      </c>
      <c r="AM12" s="68">
        <v>2025</v>
      </c>
      <c r="AN12" s="68">
        <v>2025</v>
      </c>
      <c r="AO12" s="68">
        <v>2025</v>
      </c>
      <c r="AP12" s="68">
        <v>2025</v>
      </c>
      <c r="AQ12" s="68">
        <v>2025</v>
      </c>
      <c r="AR12" s="68">
        <v>2025</v>
      </c>
      <c r="AS12" s="68">
        <v>2025</v>
      </c>
      <c r="AT12" s="68">
        <v>2025</v>
      </c>
      <c r="AU12" s="68">
        <v>2025</v>
      </c>
      <c r="AV12" s="68">
        <v>2025</v>
      </c>
      <c r="AW12" s="68">
        <v>2025</v>
      </c>
      <c r="AX12" s="68">
        <v>2025</v>
      </c>
      <c r="AY12" s="68">
        <v>2025</v>
      </c>
      <c r="AZ12" s="68">
        <v>2025</v>
      </c>
      <c r="BA12" s="68">
        <v>2025</v>
      </c>
      <c r="BB12" s="68">
        <v>2025</v>
      </c>
      <c r="BC12" s="68">
        <v>2025</v>
      </c>
      <c r="BD12" s="68">
        <v>2025</v>
      </c>
      <c r="BE12" s="68">
        <v>2025</v>
      </c>
      <c r="BF12" s="68">
        <v>2025</v>
      </c>
      <c r="BG12" s="68">
        <v>2025</v>
      </c>
      <c r="BH12" s="68">
        <v>2025</v>
      </c>
    </row>
    <row r="13" spans="1:60" x14ac:dyDescent="0.35">
      <c r="B13" s="10" t="s">
        <v>5</v>
      </c>
      <c r="C13" s="10" t="s">
        <v>5</v>
      </c>
      <c r="D13" s="10" t="s">
        <v>7</v>
      </c>
      <c r="E13" s="10" t="s">
        <v>10</v>
      </c>
      <c r="F13" s="112" t="s">
        <v>6</v>
      </c>
      <c r="G13" s="112"/>
      <c r="H13" s="112"/>
      <c r="I13" s="112"/>
      <c r="J13" s="112"/>
      <c r="K13" s="10" t="s">
        <v>13</v>
      </c>
      <c r="O13" t="s">
        <v>15</v>
      </c>
      <c r="P13" s="68">
        <v>10</v>
      </c>
      <c r="Q13" s="68">
        <v>10</v>
      </c>
      <c r="R13" s="68">
        <v>10</v>
      </c>
      <c r="S13" s="68">
        <v>11</v>
      </c>
      <c r="T13" s="68">
        <v>11</v>
      </c>
      <c r="U13" s="68">
        <v>11</v>
      </c>
      <c r="V13" s="68">
        <v>12</v>
      </c>
      <c r="W13" s="68">
        <v>12</v>
      </c>
      <c r="X13" s="68">
        <v>1</v>
      </c>
      <c r="Y13" s="68">
        <v>1</v>
      </c>
      <c r="Z13" s="68">
        <v>1</v>
      </c>
      <c r="AA13" s="68">
        <v>2</v>
      </c>
      <c r="AB13" s="68">
        <v>3</v>
      </c>
      <c r="AC13" s="68">
        <v>3</v>
      </c>
      <c r="AD13" s="68">
        <v>3</v>
      </c>
      <c r="AE13" s="68">
        <v>3</v>
      </c>
      <c r="AF13" s="68">
        <v>3</v>
      </c>
      <c r="AG13" s="68">
        <v>4</v>
      </c>
      <c r="AH13" s="68">
        <v>4</v>
      </c>
      <c r="AI13" s="68">
        <v>4</v>
      </c>
      <c r="AJ13" s="68">
        <v>4</v>
      </c>
      <c r="AK13" s="68">
        <v>5</v>
      </c>
      <c r="AL13" s="68">
        <v>5</v>
      </c>
      <c r="AM13" s="68">
        <v>5</v>
      </c>
      <c r="AN13" s="68">
        <v>6</v>
      </c>
      <c r="AO13" s="68">
        <v>6</v>
      </c>
      <c r="AP13" s="68">
        <v>6</v>
      </c>
      <c r="AQ13" s="68">
        <v>7</v>
      </c>
      <c r="AR13" s="68">
        <v>7</v>
      </c>
      <c r="AS13" s="68">
        <v>7</v>
      </c>
      <c r="AT13" s="68">
        <v>8</v>
      </c>
      <c r="AU13" s="68">
        <v>9</v>
      </c>
      <c r="AV13" s="68">
        <v>9</v>
      </c>
      <c r="AW13" s="68">
        <v>9</v>
      </c>
      <c r="AX13" s="68">
        <v>9</v>
      </c>
      <c r="AY13" s="68">
        <v>10</v>
      </c>
      <c r="AZ13" s="68">
        <v>10</v>
      </c>
      <c r="BA13" s="68">
        <v>10</v>
      </c>
      <c r="BB13" s="68">
        <v>10</v>
      </c>
      <c r="BC13" s="68">
        <v>11</v>
      </c>
      <c r="BD13" s="68">
        <v>11</v>
      </c>
      <c r="BE13" s="68">
        <v>11</v>
      </c>
      <c r="BF13" s="68">
        <v>11</v>
      </c>
      <c r="BG13" s="68">
        <v>12</v>
      </c>
      <c r="BH13" s="68">
        <v>12</v>
      </c>
    </row>
    <row r="14" spans="1:60" x14ac:dyDescent="0.35">
      <c r="B14" s="12" t="s">
        <v>8</v>
      </c>
      <c r="C14" s="12" t="s">
        <v>9</v>
      </c>
      <c r="D14" s="12" t="s">
        <v>10</v>
      </c>
      <c r="E14" s="12" t="s">
        <v>24</v>
      </c>
      <c r="F14" s="12">
        <v>1</v>
      </c>
      <c r="G14" s="12">
        <v>2</v>
      </c>
      <c r="H14" s="12">
        <v>3</v>
      </c>
      <c r="I14" s="12">
        <v>4</v>
      </c>
      <c r="J14" s="12">
        <v>5</v>
      </c>
      <c r="K14" s="12" t="s">
        <v>12</v>
      </c>
      <c r="O14" t="s">
        <v>16</v>
      </c>
      <c r="P14" s="68" t="s">
        <v>43</v>
      </c>
      <c r="Q14" s="68" t="s">
        <v>70</v>
      </c>
      <c r="R14" s="68" t="s">
        <v>70</v>
      </c>
      <c r="S14" s="68" t="s">
        <v>71</v>
      </c>
      <c r="T14" s="68" t="s">
        <v>43</v>
      </c>
      <c r="U14" s="68" t="s">
        <v>65</v>
      </c>
      <c r="V14" s="68" t="s">
        <v>44</v>
      </c>
      <c r="W14" s="68" t="s">
        <v>44</v>
      </c>
      <c r="X14" s="68" t="s">
        <v>67</v>
      </c>
      <c r="Y14" s="68" t="s">
        <v>67</v>
      </c>
      <c r="Z14" s="68" t="s">
        <v>78</v>
      </c>
      <c r="AA14" s="68" t="s">
        <v>77</v>
      </c>
      <c r="AB14" s="68" t="s">
        <v>79</v>
      </c>
      <c r="AC14" s="68" t="s">
        <v>83</v>
      </c>
      <c r="AD14" s="68" t="s">
        <v>43</v>
      </c>
      <c r="AE14" s="68" t="s">
        <v>81</v>
      </c>
      <c r="AF14" s="68" t="s">
        <v>82</v>
      </c>
      <c r="AG14" s="68" t="s">
        <v>72</v>
      </c>
      <c r="AH14" s="68" t="s">
        <v>45</v>
      </c>
      <c r="AI14" s="68" t="s">
        <v>66</v>
      </c>
      <c r="AJ14" s="68" t="s">
        <v>43</v>
      </c>
      <c r="AK14" s="68" t="s">
        <v>86</v>
      </c>
      <c r="AL14" s="68" t="s">
        <v>43</v>
      </c>
      <c r="AM14" s="68" t="s">
        <v>80</v>
      </c>
      <c r="AN14" s="68" t="s">
        <v>69</v>
      </c>
      <c r="AO14" s="68" t="s">
        <v>69</v>
      </c>
      <c r="AP14" s="68" t="s">
        <v>68</v>
      </c>
      <c r="AQ14" s="68" t="s">
        <v>85</v>
      </c>
      <c r="AR14" s="68" t="s">
        <v>85</v>
      </c>
      <c r="AS14" s="68" t="s">
        <v>77</v>
      </c>
      <c r="AT14" s="68" t="s">
        <v>86</v>
      </c>
      <c r="AU14" s="68" t="s">
        <v>86</v>
      </c>
      <c r="AV14" s="68" t="s">
        <v>43</v>
      </c>
      <c r="AW14" s="5" t="s">
        <v>87</v>
      </c>
      <c r="AX14" s="5" t="s">
        <v>88</v>
      </c>
      <c r="AY14" s="5" t="s">
        <v>89</v>
      </c>
      <c r="AZ14" s="5" t="s">
        <v>43</v>
      </c>
      <c r="BA14" s="5" t="s">
        <v>90</v>
      </c>
      <c r="BB14" s="5" t="s">
        <v>90</v>
      </c>
      <c r="BC14" s="68" t="s">
        <v>91</v>
      </c>
      <c r="BD14" s="5" t="s">
        <v>92</v>
      </c>
      <c r="BE14" s="5" t="s">
        <v>43</v>
      </c>
      <c r="BF14" s="5" t="s">
        <v>86</v>
      </c>
      <c r="BG14" s="5" t="s">
        <v>44</v>
      </c>
      <c r="BH14" s="5" t="s">
        <v>44</v>
      </c>
    </row>
    <row r="15" spans="1:60" x14ac:dyDescent="0.35">
      <c r="B15" s="12">
        <v>1</v>
      </c>
      <c r="C15" s="11" t="s">
        <v>53</v>
      </c>
      <c r="D15">
        <f t="shared" ref="D15:D24" si="0">IF(COUNT(O15:AW15)=0,"", COUNT(O15:AW15))</f>
        <v>4</v>
      </c>
      <c r="E15">
        <f>_xlfn.IFS(D15="","",D15=1,1,D15=2,2,D15=3,3,D15=4,4,D15=5,5,D15&gt;5,5)</f>
        <v>4</v>
      </c>
      <c r="F15">
        <f t="shared" ref="F15:F24" si="1">IFERROR(LARGE((O15:BH15),1),"")</f>
        <v>571</v>
      </c>
      <c r="G15">
        <f t="shared" ref="G15:G24" si="2">IFERROR(LARGE((O15:BH15),2),"")</f>
        <v>568</v>
      </c>
      <c r="H15">
        <f t="shared" ref="H15:H24" si="3">IFERROR(LARGE((O15:BH15),3),"")</f>
        <v>567</v>
      </c>
      <c r="I15">
        <f t="shared" ref="I15:I24" si="4">IFERROR(LARGE((O15:BH15),4),"")</f>
        <v>565</v>
      </c>
      <c r="J15" t="str">
        <f t="shared" ref="J15:J24" si="5">IFERROR(LARGE((O15:BH15),5),"")</f>
        <v/>
      </c>
      <c r="K15" s="69">
        <f>IFERROR(AVERAGEIF(F15:J15,"&gt;0"),"")</f>
        <v>567.75</v>
      </c>
      <c r="O15" s="12" t="s">
        <v>11</v>
      </c>
      <c r="P15" s="12" t="s">
        <v>11</v>
      </c>
      <c r="Q15" s="12" t="s">
        <v>11</v>
      </c>
      <c r="R15" s="12" t="s">
        <v>11</v>
      </c>
      <c r="S15" s="12" t="s">
        <v>11</v>
      </c>
      <c r="T15" s="12" t="s">
        <v>11</v>
      </c>
      <c r="U15" s="12" t="s">
        <v>11</v>
      </c>
      <c r="V15" s="12">
        <v>568</v>
      </c>
      <c r="W15" s="12">
        <v>571</v>
      </c>
      <c r="X15" s="12" t="s">
        <v>11</v>
      </c>
      <c r="Y15" s="12" t="s">
        <v>11</v>
      </c>
      <c r="Z15" s="12" t="s">
        <v>11</v>
      </c>
      <c r="AA15" s="12" t="s">
        <v>11</v>
      </c>
      <c r="AB15" s="12" t="s">
        <v>11</v>
      </c>
      <c r="AC15" s="12" t="s">
        <v>11</v>
      </c>
      <c r="AD15" s="12" t="s">
        <v>11</v>
      </c>
      <c r="AE15" s="12">
        <v>567</v>
      </c>
      <c r="AF15" s="12">
        <v>565</v>
      </c>
      <c r="AG15" s="12" t="s">
        <v>11</v>
      </c>
      <c r="AH15" s="12" t="s">
        <v>11</v>
      </c>
      <c r="AI15" s="12" t="s">
        <v>11</v>
      </c>
      <c r="AJ15" s="12" t="s">
        <v>11</v>
      </c>
      <c r="AK15" s="12" t="s">
        <v>11</v>
      </c>
      <c r="AL15" s="12" t="s">
        <v>11</v>
      </c>
      <c r="AM15" s="12" t="s">
        <v>11</v>
      </c>
      <c r="AN15" s="12" t="s">
        <v>11</v>
      </c>
      <c r="AO15" s="12" t="s">
        <v>11</v>
      </c>
      <c r="AP15" s="12" t="s">
        <v>11</v>
      </c>
      <c r="AQ15" s="12" t="s">
        <v>11</v>
      </c>
      <c r="AR15" s="12" t="s">
        <v>11</v>
      </c>
      <c r="AS15" s="12" t="s">
        <v>11</v>
      </c>
      <c r="AT15" s="12" t="s">
        <v>11</v>
      </c>
      <c r="AU15" s="12" t="s">
        <v>11</v>
      </c>
      <c r="AV15" s="12" t="s">
        <v>11</v>
      </c>
      <c r="AW15" s="12" t="s">
        <v>11</v>
      </c>
      <c r="AX15" s="12" t="s">
        <v>11</v>
      </c>
      <c r="AY15" s="12" t="s">
        <v>11</v>
      </c>
      <c r="AZ15" s="12" t="s">
        <v>11</v>
      </c>
      <c r="BA15" s="12" t="s">
        <v>11</v>
      </c>
      <c r="BB15" s="12" t="s">
        <v>11</v>
      </c>
      <c r="BC15" s="12" t="s">
        <v>11</v>
      </c>
      <c r="BD15" s="12" t="s">
        <v>11</v>
      </c>
      <c r="BE15" s="12" t="s">
        <v>11</v>
      </c>
      <c r="BF15" s="12" t="s">
        <v>11</v>
      </c>
      <c r="BG15" s="12" t="s">
        <v>11</v>
      </c>
      <c r="BH15" s="12" t="s">
        <v>11</v>
      </c>
    </row>
    <row r="16" spans="1:60" x14ac:dyDescent="0.35">
      <c r="B16" s="12">
        <v>2</v>
      </c>
      <c r="C16" s="11" t="s">
        <v>55</v>
      </c>
      <c r="D16">
        <f t="shared" si="0"/>
        <v>1</v>
      </c>
      <c r="E16">
        <f t="shared" ref="E16:E24" si="6">_xlfn.IFS(D16="","",D16=1,1,D16=2,2,D16=3,3,D16=4,4,D16=5,5,D16&gt;5,5)</f>
        <v>1</v>
      </c>
      <c r="F16">
        <f t="shared" si="1"/>
        <v>565</v>
      </c>
      <c r="G16" t="str">
        <f t="shared" si="2"/>
        <v/>
      </c>
      <c r="H16" t="str">
        <f t="shared" si="3"/>
        <v/>
      </c>
      <c r="I16" t="str">
        <f t="shared" si="4"/>
        <v/>
      </c>
      <c r="J16" t="str">
        <f t="shared" si="5"/>
        <v/>
      </c>
      <c r="K16" s="69">
        <f t="shared" ref="K16:K21" si="7">IFERROR(AVERAGEIF(F16:J16,"&gt;0"),"")</f>
        <v>565</v>
      </c>
      <c r="O16" s="12" t="s">
        <v>11</v>
      </c>
      <c r="P16" s="12" t="s">
        <v>11</v>
      </c>
      <c r="Q16" s="12" t="s">
        <v>11</v>
      </c>
      <c r="R16" s="12" t="s">
        <v>11</v>
      </c>
      <c r="S16" s="12" t="s">
        <v>11</v>
      </c>
      <c r="T16" s="12" t="s">
        <v>11</v>
      </c>
      <c r="U16" s="12" t="s">
        <v>11</v>
      </c>
      <c r="V16" s="12" t="s">
        <v>11</v>
      </c>
      <c r="W16" s="12" t="s">
        <v>11</v>
      </c>
      <c r="X16" s="12" t="s">
        <v>11</v>
      </c>
      <c r="Y16" s="12" t="s">
        <v>11</v>
      </c>
      <c r="Z16" s="12" t="s">
        <v>11</v>
      </c>
      <c r="AA16" s="12" t="s">
        <v>11</v>
      </c>
      <c r="AB16" s="12" t="s">
        <v>11</v>
      </c>
      <c r="AC16" s="12" t="s">
        <v>11</v>
      </c>
      <c r="AD16" s="12" t="s">
        <v>11</v>
      </c>
      <c r="AE16" s="12">
        <v>565</v>
      </c>
      <c r="AF16" s="12" t="s">
        <v>11</v>
      </c>
      <c r="AG16" s="12" t="s">
        <v>11</v>
      </c>
      <c r="AH16" s="12" t="s">
        <v>11</v>
      </c>
      <c r="AI16" s="12" t="s">
        <v>11</v>
      </c>
      <c r="AJ16" s="12" t="s">
        <v>11</v>
      </c>
      <c r="AK16" s="12" t="s">
        <v>11</v>
      </c>
      <c r="AL16" s="12" t="s">
        <v>11</v>
      </c>
      <c r="AM16" s="12" t="s">
        <v>11</v>
      </c>
      <c r="AN16" s="12" t="s">
        <v>11</v>
      </c>
      <c r="AO16" s="12" t="s">
        <v>11</v>
      </c>
      <c r="AP16" s="12" t="s">
        <v>11</v>
      </c>
      <c r="AQ16" s="12" t="s">
        <v>11</v>
      </c>
      <c r="AR16" s="12" t="s">
        <v>11</v>
      </c>
      <c r="AS16" s="12" t="s">
        <v>11</v>
      </c>
      <c r="AT16" s="12" t="s">
        <v>11</v>
      </c>
      <c r="AU16" s="12" t="s">
        <v>11</v>
      </c>
      <c r="AV16" s="12" t="s">
        <v>11</v>
      </c>
      <c r="AW16" s="12" t="s">
        <v>11</v>
      </c>
      <c r="AX16" s="12" t="s">
        <v>11</v>
      </c>
      <c r="AY16" s="12" t="s">
        <v>11</v>
      </c>
      <c r="AZ16" s="12" t="s">
        <v>11</v>
      </c>
      <c r="BA16" s="12" t="s">
        <v>11</v>
      </c>
      <c r="BB16" s="12" t="s">
        <v>11</v>
      </c>
      <c r="BC16" s="12" t="s">
        <v>11</v>
      </c>
      <c r="BD16" s="12" t="s">
        <v>11</v>
      </c>
      <c r="BE16" s="12" t="s">
        <v>11</v>
      </c>
      <c r="BF16" s="12" t="s">
        <v>11</v>
      </c>
      <c r="BG16" s="12" t="s">
        <v>11</v>
      </c>
      <c r="BH16" s="12" t="s">
        <v>11</v>
      </c>
    </row>
    <row r="17" spans="2:60" x14ac:dyDescent="0.35">
      <c r="B17" s="12">
        <v>3</v>
      </c>
      <c r="C17" s="11" t="s">
        <v>56</v>
      </c>
      <c r="D17">
        <f t="shared" si="0"/>
        <v>16</v>
      </c>
      <c r="E17">
        <f t="shared" si="6"/>
        <v>5</v>
      </c>
      <c r="F17">
        <f t="shared" si="1"/>
        <v>582</v>
      </c>
      <c r="G17">
        <f t="shared" si="2"/>
        <v>580</v>
      </c>
      <c r="H17">
        <f t="shared" si="3"/>
        <v>579</v>
      </c>
      <c r="I17">
        <f t="shared" si="4"/>
        <v>578</v>
      </c>
      <c r="J17">
        <f t="shared" si="5"/>
        <v>578</v>
      </c>
      <c r="K17" s="69">
        <f t="shared" si="7"/>
        <v>579.4</v>
      </c>
      <c r="O17" s="12" t="s">
        <v>11</v>
      </c>
      <c r="P17" s="12">
        <v>573</v>
      </c>
      <c r="Q17" s="12" t="s">
        <v>11</v>
      </c>
      <c r="R17" s="12" t="s">
        <v>11</v>
      </c>
      <c r="S17" s="12">
        <v>564</v>
      </c>
      <c r="T17" s="12">
        <v>574</v>
      </c>
      <c r="U17" s="12" t="s">
        <v>11</v>
      </c>
      <c r="V17" s="12">
        <v>579</v>
      </c>
      <c r="W17" s="12">
        <v>569</v>
      </c>
      <c r="X17" s="12">
        <v>580</v>
      </c>
      <c r="Y17" s="12">
        <v>571</v>
      </c>
      <c r="Z17" s="12" t="s">
        <v>11</v>
      </c>
      <c r="AA17" s="12">
        <v>560</v>
      </c>
      <c r="AB17" s="12" t="s">
        <v>11</v>
      </c>
      <c r="AC17" s="12">
        <v>573</v>
      </c>
      <c r="AD17" s="12">
        <v>578</v>
      </c>
      <c r="AE17" s="12">
        <v>573</v>
      </c>
      <c r="AF17" s="12">
        <v>578</v>
      </c>
      <c r="AG17" s="12" t="s">
        <v>11</v>
      </c>
      <c r="AH17" s="12" t="s">
        <v>11</v>
      </c>
      <c r="AI17" s="12" t="s">
        <v>11</v>
      </c>
      <c r="AJ17" s="12" t="s">
        <v>11</v>
      </c>
      <c r="AK17" s="12" t="s">
        <v>11</v>
      </c>
      <c r="AL17" s="12" t="s">
        <v>11</v>
      </c>
      <c r="AM17" s="12" t="s">
        <v>11</v>
      </c>
      <c r="AN17" s="12" t="s">
        <v>11</v>
      </c>
      <c r="AO17" s="12" t="s">
        <v>11</v>
      </c>
      <c r="AP17" s="12" t="s">
        <v>11</v>
      </c>
      <c r="AQ17" s="12">
        <v>576</v>
      </c>
      <c r="AR17" s="12">
        <v>582</v>
      </c>
      <c r="AS17" s="12">
        <v>572</v>
      </c>
      <c r="AT17" s="12" t="s">
        <v>11</v>
      </c>
      <c r="AU17" s="12" t="s">
        <v>11</v>
      </c>
      <c r="AV17" s="12">
        <v>576</v>
      </c>
      <c r="AW17" s="12" t="s">
        <v>11</v>
      </c>
      <c r="AX17" s="12" t="s">
        <v>11</v>
      </c>
      <c r="AY17" s="12" t="s">
        <v>11</v>
      </c>
      <c r="AZ17" s="12">
        <v>575</v>
      </c>
      <c r="BA17" s="12" t="s">
        <v>11</v>
      </c>
      <c r="BB17" s="12" t="s">
        <v>11</v>
      </c>
      <c r="BC17" s="12" t="s">
        <v>11</v>
      </c>
      <c r="BD17" s="12" t="s">
        <v>11</v>
      </c>
      <c r="BE17" s="12" t="s">
        <v>11</v>
      </c>
      <c r="BF17" s="12" t="s">
        <v>11</v>
      </c>
      <c r="BG17" s="12" t="s">
        <v>11</v>
      </c>
      <c r="BH17" s="12" t="s">
        <v>11</v>
      </c>
    </row>
    <row r="18" spans="2:60" x14ac:dyDescent="0.35">
      <c r="B18" s="12">
        <v>4</v>
      </c>
      <c r="C18" s="11" t="s">
        <v>57</v>
      </c>
      <c r="D18">
        <f t="shared" si="0"/>
        <v>12</v>
      </c>
      <c r="E18">
        <f t="shared" si="6"/>
        <v>5</v>
      </c>
      <c r="F18">
        <f t="shared" si="1"/>
        <v>588</v>
      </c>
      <c r="G18">
        <f t="shared" si="2"/>
        <v>585</v>
      </c>
      <c r="H18">
        <f t="shared" si="3"/>
        <v>584</v>
      </c>
      <c r="I18">
        <f t="shared" si="4"/>
        <v>583</v>
      </c>
      <c r="J18">
        <f t="shared" si="5"/>
        <v>580</v>
      </c>
      <c r="K18" s="69">
        <f t="shared" si="7"/>
        <v>584</v>
      </c>
      <c r="O18" s="12" t="s">
        <v>11</v>
      </c>
      <c r="P18" s="12">
        <v>569</v>
      </c>
      <c r="Q18" s="12">
        <v>570</v>
      </c>
      <c r="R18" s="12">
        <v>576</v>
      </c>
      <c r="S18" s="12" t="s">
        <v>11</v>
      </c>
      <c r="T18" s="12">
        <v>569</v>
      </c>
      <c r="U18" s="12" t="s">
        <v>11</v>
      </c>
      <c r="V18" s="12">
        <v>577</v>
      </c>
      <c r="W18" s="12">
        <v>569</v>
      </c>
      <c r="X18" s="12">
        <v>579</v>
      </c>
      <c r="Y18" s="12">
        <v>588</v>
      </c>
      <c r="Z18" s="12" t="s">
        <v>11</v>
      </c>
      <c r="AA18" s="12" t="s">
        <v>11</v>
      </c>
      <c r="AB18" s="12" t="s">
        <v>11</v>
      </c>
      <c r="AC18" s="12" t="s">
        <v>11</v>
      </c>
      <c r="AD18" s="12" t="s">
        <v>11</v>
      </c>
      <c r="AE18" s="12">
        <v>576</v>
      </c>
      <c r="AF18" s="12">
        <v>580</v>
      </c>
      <c r="AG18" s="12" t="s">
        <v>11</v>
      </c>
      <c r="AH18" s="12" t="s">
        <v>11</v>
      </c>
      <c r="AI18" s="12" t="s">
        <v>11</v>
      </c>
      <c r="AJ18" s="12" t="s">
        <v>11</v>
      </c>
      <c r="AK18" s="12" t="s">
        <v>11</v>
      </c>
      <c r="AL18" s="12">
        <v>579</v>
      </c>
      <c r="AM18" s="12" t="s">
        <v>11</v>
      </c>
      <c r="AN18" s="12" t="s">
        <v>11</v>
      </c>
      <c r="AO18" s="12" t="s">
        <v>11</v>
      </c>
      <c r="AP18" s="12" t="s">
        <v>11</v>
      </c>
      <c r="AQ18" s="12" t="s">
        <v>11</v>
      </c>
      <c r="AR18" s="12" t="s">
        <v>11</v>
      </c>
      <c r="AS18" s="12" t="s">
        <v>11</v>
      </c>
      <c r="AT18" s="12" t="s">
        <v>11</v>
      </c>
      <c r="AU18" s="12" t="s">
        <v>11</v>
      </c>
      <c r="AV18" s="12">
        <v>578</v>
      </c>
      <c r="AW18" s="12" t="s">
        <v>11</v>
      </c>
      <c r="AX18" s="12" t="s">
        <v>11</v>
      </c>
      <c r="AY18" s="12">
        <v>577</v>
      </c>
      <c r="AZ18" s="12">
        <v>585</v>
      </c>
      <c r="BA18" s="12">
        <v>584</v>
      </c>
      <c r="BB18" s="12">
        <v>583</v>
      </c>
      <c r="BC18" s="12" t="s">
        <v>11</v>
      </c>
      <c r="BD18" s="12" t="s">
        <v>11</v>
      </c>
      <c r="BE18" s="12" t="s">
        <v>11</v>
      </c>
      <c r="BF18" s="12" t="s">
        <v>11</v>
      </c>
      <c r="BG18" s="12" t="s">
        <v>11</v>
      </c>
      <c r="BH18" s="12" t="s">
        <v>11</v>
      </c>
    </row>
    <row r="19" spans="2:60" x14ac:dyDescent="0.35">
      <c r="B19" s="12">
        <v>5</v>
      </c>
      <c r="C19" t="s">
        <v>58</v>
      </c>
      <c r="D19">
        <f t="shared" si="0"/>
        <v>8</v>
      </c>
      <c r="E19">
        <f t="shared" si="6"/>
        <v>5</v>
      </c>
      <c r="F19">
        <f t="shared" si="1"/>
        <v>579</v>
      </c>
      <c r="G19">
        <f t="shared" si="2"/>
        <v>576</v>
      </c>
      <c r="H19">
        <f t="shared" si="3"/>
        <v>572</v>
      </c>
      <c r="I19">
        <f t="shared" si="4"/>
        <v>570</v>
      </c>
      <c r="J19">
        <f t="shared" si="5"/>
        <v>568</v>
      </c>
      <c r="K19" s="69">
        <f t="shared" si="7"/>
        <v>573</v>
      </c>
      <c r="O19" s="12" t="s">
        <v>11</v>
      </c>
      <c r="P19" s="12" t="s">
        <v>11</v>
      </c>
      <c r="Q19" s="12" t="s">
        <v>11</v>
      </c>
      <c r="R19" s="12" t="s">
        <v>11</v>
      </c>
      <c r="S19" s="12" t="s">
        <v>11</v>
      </c>
      <c r="T19" s="12" t="s">
        <v>11</v>
      </c>
      <c r="U19" s="12">
        <v>579</v>
      </c>
      <c r="V19" s="12">
        <v>566</v>
      </c>
      <c r="W19" s="12">
        <v>572</v>
      </c>
      <c r="X19" s="12" t="s">
        <v>11</v>
      </c>
      <c r="Y19" s="12" t="s">
        <v>11</v>
      </c>
      <c r="Z19" s="12" t="s">
        <v>11</v>
      </c>
      <c r="AA19" s="12" t="s">
        <v>11</v>
      </c>
      <c r="AB19" s="12">
        <v>567</v>
      </c>
      <c r="AC19" s="12" t="s">
        <v>11</v>
      </c>
      <c r="AD19" s="12" t="s">
        <v>11</v>
      </c>
      <c r="AE19" s="12" t="s">
        <v>11</v>
      </c>
      <c r="AF19" s="12" t="s">
        <v>11</v>
      </c>
      <c r="AG19" s="12" t="s">
        <v>11</v>
      </c>
      <c r="AH19" s="12" t="s">
        <v>11</v>
      </c>
      <c r="AI19" s="12" t="s">
        <v>11</v>
      </c>
      <c r="AJ19" s="12" t="s">
        <v>11</v>
      </c>
      <c r="AK19" s="12">
        <v>561</v>
      </c>
      <c r="AL19" s="12" t="s">
        <v>11</v>
      </c>
      <c r="AM19" s="12" t="s">
        <v>11</v>
      </c>
      <c r="AN19" s="12" t="s">
        <v>11</v>
      </c>
      <c r="AO19" s="12" t="s">
        <v>11</v>
      </c>
      <c r="AP19" s="12" t="s">
        <v>11</v>
      </c>
      <c r="AQ19" s="12">
        <v>568</v>
      </c>
      <c r="AR19" s="12">
        <v>576</v>
      </c>
      <c r="AS19" s="12" t="s">
        <v>11</v>
      </c>
      <c r="AT19" s="12">
        <v>567</v>
      </c>
      <c r="AU19" s="12" t="s">
        <v>11</v>
      </c>
      <c r="AV19" s="12" t="s">
        <v>11</v>
      </c>
      <c r="AW19" s="12" t="s">
        <v>11</v>
      </c>
      <c r="AX19" s="12" t="s">
        <v>11</v>
      </c>
      <c r="AY19" s="12">
        <v>570</v>
      </c>
      <c r="AZ19" s="12" t="s">
        <v>11</v>
      </c>
      <c r="BA19" s="12" t="s">
        <v>11</v>
      </c>
      <c r="BB19" s="12" t="s">
        <v>11</v>
      </c>
      <c r="BC19" s="12" t="s">
        <v>11</v>
      </c>
      <c r="BD19" s="12" t="s">
        <v>11</v>
      </c>
      <c r="BE19" s="12" t="s">
        <v>11</v>
      </c>
      <c r="BF19" s="12" t="s">
        <v>11</v>
      </c>
      <c r="BG19" s="12" t="s">
        <v>11</v>
      </c>
      <c r="BH19" s="12" t="s">
        <v>11</v>
      </c>
    </row>
    <row r="20" spans="2:60" x14ac:dyDescent="0.35">
      <c r="B20" s="12">
        <v>6</v>
      </c>
      <c r="C20" s="11" t="s">
        <v>59</v>
      </c>
      <c r="D20">
        <f t="shared" si="0"/>
        <v>2</v>
      </c>
      <c r="E20">
        <f t="shared" si="6"/>
        <v>2</v>
      </c>
      <c r="F20">
        <f t="shared" si="1"/>
        <v>558</v>
      </c>
      <c r="G20">
        <f t="shared" si="2"/>
        <v>554</v>
      </c>
      <c r="H20" t="str">
        <f t="shared" si="3"/>
        <v/>
      </c>
      <c r="I20" t="str">
        <f t="shared" si="4"/>
        <v/>
      </c>
      <c r="J20" t="str">
        <f t="shared" si="5"/>
        <v/>
      </c>
      <c r="K20" s="69">
        <f t="shared" si="7"/>
        <v>556</v>
      </c>
      <c r="O20" s="12" t="s">
        <v>11</v>
      </c>
      <c r="P20" s="12" t="s">
        <v>11</v>
      </c>
      <c r="Q20" s="12" t="s">
        <v>11</v>
      </c>
      <c r="R20" s="12" t="s">
        <v>11</v>
      </c>
      <c r="S20" s="12" t="s">
        <v>11</v>
      </c>
      <c r="T20" s="12" t="s">
        <v>11</v>
      </c>
      <c r="U20" s="12" t="s">
        <v>11</v>
      </c>
      <c r="V20" s="12">
        <v>554</v>
      </c>
      <c r="W20" s="12">
        <v>558</v>
      </c>
      <c r="X20" s="12" t="s">
        <v>11</v>
      </c>
      <c r="Y20" s="12" t="s">
        <v>11</v>
      </c>
      <c r="Z20" s="12" t="s">
        <v>11</v>
      </c>
      <c r="AA20" s="12" t="s">
        <v>11</v>
      </c>
      <c r="AB20" s="12" t="s">
        <v>11</v>
      </c>
      <c r="AC20" s="12" t="s">
        <v>11</v>
      </c>
      <c r="AD20" s="12" t="s">
        <v>11</v>
      </c>
      <c r="AE20" s="12" t="s">
        <v>11</v>
      </c>
      <c r="AF20" s="12" t="s">
        <v>11</v>
      </c>
      <c r="AG20" s="12" t="s">
        <v>11</v>
      </c>
      <c r="AH20" s="12" t="s">
        <v>11</v>
      </c>
      <c r="AI20" s="12" t="s">
        <v>11</v>
      </c>
      <c r="AJ20" s="12" t="s">
        <v>11</v>
      </c>
      <c r="AK20" s="12" t="s">
        <v>11</v>
      </c>
      <c r="AL20" s="12" t="s">
        <v>11</v>
      </c>
      <c r="AM20" s="12" t="s">
        <v>11</v>
      </c>
      <c r="AN20" s="12" t="s">
        <v>11</v>
      </c>
      <c r="AO20" s="12" t="s">
        <v>11</v>
      </c>
      <c r="AP20" s="12" t="s">
        <v>11</v>
      </c>
      <c r="AQ20" s="12" t="s">
        <v>11</v>
      </c>
      <c r="AR20" s="12" t="s">
        <v>11</v>
      </c>
      <c r="AS20" s="12" t="s">
        <v>11</v>
      </c>
      <c r="AT20" s="12" t="s">
        <v>11</v>
      </c>
      <c r="AU20" s="12" t="s">
        <v>11</v>
      </c>
      <c r="AV20" s="12" t="s">
        <v>11</v>
      </c>
      <c r="AW20" s="12" t="s">
        <v>11</v>
      </c>
      <c r="AX20" s="12" t="s">
        <v>11</v>
      </c>
      <c r="AY20" s="12" t="s">
        <v>11</v>
      </c>
      <c r="AZ20" s="12" t="s">
        <v>11</v>
      </c>
      <c r="BA20" s="12" t="s">
        <v>11</v>
      </c>
      <c r="BB20" s="12" t="s">
        <v>11</v>
      </c>
      <c r="BC20" s="12" t="s">
        <v>11</v>
      </c>
      <c r="BD20" s="12" t="s">
        <v>11</v>
      </c>
      <c r="BE20" s="12" t="s">
        <v>11</v>
      </c>
      <c r="BF20" s="12" t="s">
        <v>11</v>
      </c>
      <c r="BG20" s="12" t="s">
        <v>11</v>
      </c>
      <c r="BH20" s="12" t="s">
        <v>11</v>
      </c>
    </row>
    <row r="21" spans="2:60" x14ac:dyDescent="0.35">
      <c r="B21" s="12">
        <v>7</v>
      </c>
      <c r="C21" s="11" t="s">
        <v>54</v>
      </c>
      <c r="D21">
        <f t="shared" si="0"/>
        <v>2</v>
      </c>
      <c r="E21">
        <f t="shared" si="6"/>
        <v>2</v>
      </c>
      <c r="F21">
        <f t="shared" si="1"/>
        <v>569</v>
      </c>
      <c r="G21">
        <f t="shared" si="2"/>
        <v>566</v>
      </c>
      <c r="H21" t="str">
        <f t="shared" si="3"/>
        <v/>
      </c>
      <c r="I21" t="str">
        <f t="shared" si="4"/>
        <v/>
      </c>
      <c r="J21" t="str">
        <f t="shared" si="5"/>
        <v/>
      </c>
      <c r="K21" s="69">
        <f t="shared" si="7"/>
        <v>567.5</v>
      </c>
      <c r="O21" s="12" t="s">
        <v>11</v>
      </c>
      <c r="P21" s="12" t="s">
        <v>11</v>
      </c>
      <c r="Q21" s="12">
        <v>569</v>
      </c>
      <c r="R21" s="12">
        <v>566</v>
      </c>
      <c r="S21" s="12" t="s">
        <v>11</v>
      </c>
      <c r="T21" s="12" t="s">
        <v>11</v>
      </c>
      <c r="U21" s="12" t="s">
        <v>11</v>
      </c>
      <c r="V21" s="12" t="s">
        <v>11</v>
      </c>
      <c r="W21" s="12" t="s">
        <v>11</v>
      </c>
      <c r="X21" s="12" t="s">
        <v>11</v>
      </c>
      <c r="Y21" s="12" t="s">
        <v>11</v>
      </c>
      <c r="Z21" s="12" t="s">
        <v>11</v>
      </c>
      <c r="AA21" s="12" t="s">
        <v>11</v>
      </c>
      <c r="AB21" s="12" t="s">
        <v>11</v>
      </c>
      <c r="AC21" s="12" t="s">
        <v>11</v>
      </c>
      <c r="AD21" s="12" t="s">
        <v>11</v>
      </c>
      <c r="AE21" s="12" t="s">
        <v>11</v>
      </c>
      <c r="AF21" s="12" t="s">
        <v>11</v>
      </c>
      <c r="AG21" s="12" t="s">
        <v>11</v>
      </c>
      <c r="AH21" s="12" t="s">
        <v>11</v>
      </c>
      <c r="AI21" s="12" t="s">
        <v>11</v>
      </c>
      <c r="AJ21" s="12" t="s">
        <v>11</v>
      </c>
      <c r="AK21" s="12" t="s">
        <v>11</v>
      </c>
      <c r="AL21" s="12" t="s">
        <v>11</v>
      </c>
      <c r="AM21" s="12" t="s">
        <v>11</v>
      </c>
      <c r="AN21" s="12" t="s">
        <v>11</v>
      </c>
      <c r="AO21" s="12" t="s">
        <v>11</v>
      </c>
      <c r="AP21" s="12" t="s">
        <v>11</v>
      </c>
      <c r="AQ21" s="12" t="s">
        <v>11</v>
      </c>
      <c r="AR21" s="12" t="s">
        <v>11</v>
      </c>
      <c r="AS21" s="12" t="s">
        <v>11</v>
      </c>
      <c r="AT21" s="12" t="s">
        <v>11</v>
      </c>
      <c r="AU21" s="12" t="s">
        <v>11</v>
      </c>
      <c r="AV21" s="12" t="s">
        <v>11</v>
      </c>
      <c r="AW21" s="12" t="s">
        <v>11</v>
      </c>
      <c r="AX21" s="12" t="s">
        <v>11</v>
      </c>
      <c r="AY21" s="12" t="s">
        <v>11</v>
      </c>
      <c r="AZ21" s="12" t="s">
        <v>11</v>
      </c>
      <c r="BA21" s="12" t="s">
        <v>11</v>
      </c>
      <c r="BB21" s="12" t="s">
        <v>11</v>
      </c>
      <c r="BC21" s="12" t="s">
        <v>11</v>
      </c>
      <c r="BD21" s="12" t="s">
        <v>11</v>
      </c>
      <c r="BE21" s="12" t="s">
        <v>11</v>
      </c>
      <c r="BF21" s="12" t="s">
        <v>11</v>
      </c>
      <c r="BG21" s="12" t="s">
        <v>11</v>
      </c>
      <c r="BH21" s="12" t="s">
        <v>11</v>
      </c>
    </row>
    <row r="22" spans="2:60" x14ac:dyDescent="0.35">
      <c r="B22" s="12">
        <v>8</v>
      </c>
      <c r="D22" t="str">
        <f t="shared" si="0"/>
        <v/>
      </c>
      <c r="E22" t="str">
        <f t="shared" si="6"/>
        <v/>
      </c>
      <c r="F22" t="str">
        <f t="shared" si="1"/>
        <v/>
      </c>
      <c r="G22" t="str">
        <f t="shared" si="2"/>
        <v/>
      </c>
      <c r="H22" t="str">
        <f t="shared" si="3"/>
        <v/>
      </c>
      <c r="I22" t="str">
        <f t="shared" si="4"/>
        <v/>
      </c>
      <c r="J22" t="str">
        <f t="shared" si="5"/>
        <v/>
      </c>
      <c r="K22" s="69" t="str">
        <f t="shared" ref="K22:K24" si="8">IFERROR(AVERAGEIF(F22:J22,"&gt;0"),"")</f>
        <v/>
      </c>
      <c r="O22" s="12" t="s">
        <v>11</v>
      </c>
      <c r="P22" s="12" t="s">
        <v>11</v>
      </c>
      <c r="Q22" s="12" t="s">
        <v>11</v>
      </c>
      <c r="R22" s="12" t="s">
        <v>11</v>
      </c>
      <c r="S22" s="12" t="s">
        <v>11</v>
      </c>
      <c r="T22" s="12" t="s">
        <v>11</v>
      </c>
      <c r="U22" s="12" t="s">
        <v>11</v>
      </c>
      <c r="V22" s="12" t="s">
        <v>11</v>
      </c>
      <c r="W22" s="12" t="s">
        <v>11</v>
      </c>
      <c r="X22" s="12" t="s">
        <v>11</v>
      </c>
      <c r="Y22" s="12" t="s">
        <v>11</v>
      </c>
      <c r="Z22" s="12" t="s">
        <v>11</v>
      </c>
      <c r="AA22" s="12" t="s">
        <v>11</v>
      </c>
      <c r="AB22" s="12" t="s">
        <v>11</v>
      </c>
      <c r="AC22" s="12" t="s">
        <v>11</v>
      </c>
      <c r="AD22" s="12" t="s">
        <v>11</v>
      </c>
      <c r="AE22" s="12" t="s">
        <v>11</v>
      </c>
      <c r="AF22" s="12" t="s">
        <v>11</v>
      </c>
      <c r="AG22" s="12" t="s">
        <v>11</v>
      </c>
      <c r="AH22" s="12" t="s">
        <v>11</v>
      </c>
      <c r="AI22" s="12" t="s">
        <v>11</v>
      </c>
      <c r="AJ22" s="12" t="s">
        <v>11</v>
      </c>
      <c r="AK22" s="12" t="s">
        <v>11</v>
      </c>
      <c r="AL22" s="12" t="s">
        <v>11</v>
      </c>
      <c r="AM22" s="12" t="s">
        <v>11</v>
      </c>
      <c r="AN22" s="12" t="s">
        <v>11</v>
      </c>
      <c r="AO22" s="12" t="s">
        <v>11</v>
      </c>
      <c r="AP22" s="12" t="s">
        <v>11</v>
      </c>
      <c r="AQ22" s="12" t="s">
        <v>11</v>
      </c>
      <c r="AR22" s="12" t="s">
        <v>11</v>
      </c>
      <c r="AS22" s="12" t="s">
        <v>11</v>
      </c>
      <c r="AT22" s="12" t="s">
        <v>11</v>
      </c>
      <c r="AU22" s="12" t="s">
        <v>11</v>
      </c>
      <c r="AV22" s="12" t="s">
        <v>11</v>
      </c>
      <c r="AW22" s="12" t="s">
        <v>11</v>
      </c>
      <c r="AX22" s="12" t="s">
        <v>11</v>
      </c>
      <c r="AY22" s="12" t="s">
        <v>11</v>
      </c>
      <c r="AZ22" s="12" t="s">
        <v>11</v>
      </c>
      <c r="BA22" s="12" t="s">
        <v>11</v>
      </c>
      <c r="BB22" s="12" t="s">
        <v>11</v>
      </c>
      <c r="BC22" s="12" t="s">
        <v>11</v>
      </c>
      <c r="BD22" s="12" t="s">
        <v>11</v>
      </c>
      <c r="BE22" s="12" t="s">
        <v>11</v>
      </c>
      <c r="BF22" s="12" t="s">
        <v>11</v>
      </c>
      <c r="BG22" s="12" t="s">
        <v>11</v>
      </c>
      <c r="BH22" s="12" t="s">
        <v>11</v>
      </c>
    </row>
    <row r="23" spans="2:60" x14ac:dyDescent="0.35">
      <c r="B23" s="12">
        <v>9</v>
      </c>
      <c r="D23" t="str">
        <f t="shared" si="0"/>
        <v/>
      </c>
      <c r="E23" t="str">
        <f t="shared" si="6"/>
        <v/>
      </c>
      <c r="F23" t="str">
        <f t="shared" si="1"/>
        <v/>
      </c>
      <c r="G23" t="str">
        <f t="shared" si="2"/>
        <v/>
      </c>
      <c r="H23" t="str">
        <f t="shared" si="3"/>
        <v/>
      </c>
      <c r="I23" t="str">
        <f t="shared" si="4"/>
        <v/>
      </c>
      <c r="J23" t="str">
        <f t="shared" si="5"/>
        <v/>
      </c>
      <c r="K23" s="69" t="str">
        <f t="shared" si="8"/>
        <v/>
      </c>
      <c r="O23" s="12" t="s">
        <v>11</v>
      </c>
      <c r="P23" s="12" t="s">
        <v>11</v>
      </c>
      <c r="Q23" s="12" t="s">
        <v>11</v>
      </c>
      <c r="R23" s="12" t="s">
        <v>11</v>
      </c>
      <c r="S23" s="12" t="s">
        <v>11</v>
      </c>
      <c r="T23" s="12" t="s">
        <v>11</v>
      </c>
      <c r="U23" s="12" t="s">
        <v>11</v>
      </c>
      <c r="V23" s="12" t="s">
        <v>11</v>
      </c>
      <c r="W23" s="12" t="s">
        <v>11</v>
      </c>
      <c r="X23" s="12" t="s">
        <v>11</v>
      </c>
      <c r="Y23" s="12" t="s">
        <v>11</v>
      </c>
      <c r="Z23" s="12" t="s">
        <v>11</v>
      </c>
      <c r="AA23" s="12" t="s">
        <v>11</v>
      </c>
      <c r="AB23" s="12" t="s">
        <v>11</v>
      </c>
      <c r="AC23" s="12" t="s">
        <v>11</v>
      </c>
      <c r="AD23" s="12" t="s">
        <v>11</v>
      </c>
      <c r="AE23" s="12" t="s">
        <v>11</v>
      </c>
      <c r="AF23" s="12" t="s">
        <v>11</v>
      </c>
      <c r="AG23" s="12" t="s">
        <v>11</v>
      </c>
      <c r="AH23" s="12" t="s">
        <v>11</v>
      </c>
      <c r="AI23" s="12" t="s">
        <v>11</v>
      </c>
      <c r="AJ23" s="12" t="s">
        <v>11</v>
      </c>
      <c r="AK23" s="12" t="s">
        <v>11</v>
      </c>
      <c r="AL23" s="12" t="s">
        <v>11</v>
      </c>
      <c r="AM23" s="12" t="s">
        <v>11</v>
      </c>
      <c r="AN23" s="12" t="s">
        <v>11</v>
      </c>
      <c r="AO23" s="12" t="s">
        <v>11</v>
      </c>
      <c r="AP23" s="12" t="s">
        <v>11</v>
      </c>
      <c r="AQ23" s="12" t="s">
        <v>11</v>
      </c>
      <c r="AR23" s="12" t="s">
        <v>11</v>
      </c>
      <c r="AS23" s="12" t="s">
        <v>11</v>
      </c>
      <c r="AT23" s="12" t="s">
        <v>11</v>
      </c>
      <c r="AU23" s="12" t="s">
        <v>11</v>
      </c>
      <c r="AV23" s="12" t="s">
        <v>11</v>
      </c>
      <c r="AW23" s="12" t="s">
        <v>11</v>
      </c>
      <c r="AX23" s="12" t="s">
        <v>11</v>
      </c>
      <c r="AY23" s="12" t="s">
        <v>11</v>
      </c>
      <c r="AZ23" s="12" t="s">
        <v>11</v>
      </c>
      <c r="BA23" s="12" t="s">
        <v>11</v>
      </c>
      <c r="BB23" s="12" t="s">
        <v>11</v>
      </c>
      <c r="BC23" s="12" t="s">
        <v>11</v>
      </c>
      <c r="BD23" s="12" t="s">
        <v>11</v>
      </c>
      <c r="BE23" s="12" t="s">
        <v>11</v>
      </c>
      <c r="BF23" s="12" t="s">
        <v>11</v>
      </c>
      <c r="BG23" s="12" t="s">
        <v>11</v>
      </c>
      <c r="BH23" s="12" t="s">
        <v>11</v>
      </c>
    </row>
    <row r="24" spans="2:60" x14ac:dyDescent="0.35">
      <c r="B24" s="12">
        <v>10</v>
      </c>
      <c r="D24" t="str">
        <f t="shared" si="0"/>
        <v/>
      </c>
      <c r="E24" t="str">
        <f t="shared" si="6"/>
        <v/>
      </c>
      <c r="F24" t="str">
        <f t="shared" si="1"/>
        <v/>
      </c>
      <c r="G24" t="str">
        <f t="shared" si="2"/>
        <v/>
      </c>
      <c r="H24" t="str">
        <f t="shared" si="3"/>
        <v/>
      </c>
      <c r="I24" t="str">
        <f t="shared" si="4"/>
        <v/>
      </c>
      <c r="J24" t="str">
        <f t="shared" si="5"/>
        <v/>
      </c>
      <c r="K24" s="69" t="str">
        <f t="shared" si="8"/>
        <v/>
      </c>
      <c r="O24" s="12" t="s">
        <v>11</v>
      </c>
      <c r="P24" s="12" t="s">
        <v>11</v>
      </c>
      <c r="Q24" s="12" t="s">
        <v>11</v>
      </c>
      <c r="R24" s="12" t="s">
        <v>11</v>
      </c>
      <c r="S24" s="12" t="s">
        <v>11</v>
      </c>
      <c r="T24" s="12" t="s">
        <v>11</v>
      </c>
      <c r="U24" s="12" t="s">
        <v>11</v>
      </c>
      <c r="V24" s="12" t="s">
        <v>11</v>
      </c>
      <c r="W24" s="12" t="s">
        <v>11</v>
      </c>
      <c r="X24" s="12" t="s">
        <v>11</v>
      </c>
      <c r="Y24" s="12" t="s">
        <v>11</v>
      </c>
      <c r="Z24" s="12" t="s">
        <v>11</v>
      </c>
      <c r="AA24" s="12" t="s">
        <v>11</v>
      </c>
      <c r="AB24" s="12" t="s">
        <v>11</v>
      </c>
      <c r="AC24" s="12" t="s">
        <v>11</v>
      </c>
      <c r="AD24" s="12" t="s">
        <v>11</v>
      </c>
      <c r="AE24" s="12" t="s">
        <v>11</v>
      </c>
      <c r="AF24" s="12" t="s">
        <v>11</v>
      </c>
      <c r="AG24" s="12" t="s">
        <v>11</v>
      </c>
      <c r="AH24" s="12" t="s">
        <v>11</v>
      </c>
      <c r="AI24" s="12" t="s">
        <v>11</v>
      </c>
      <c r="AJ24" s="12" t="s">
        <v>11</v>
      </c>
      <c r="AK24" s="12" t="s">
        <v>11</v>
      </c>
      <c r="AL24" s="12" t="s">
        <v>11</v>
      </c>
      <c r="AM24" s="12" t="s">
        <v>11</v>
      </c>
      <c r="AN24" s="12" t="s">
        <v>11</v>
      </c>
      <c r="AO24" s="12" t="s">
        <v>11</v>
      </c>
      <c r="AP24" s="12" t="s">
        <v>11</v>
      </c>
      <c r="AQ24" s="12" t="s">
        <v>11</v>
      </c>
      <c r="AR24" s="12" t="s">
        <v>11</v>
      </c>
      <c r="AS24" s="12" t="s">
        <v>11</v>
      </c>
      <c r="AT24" s="12" t="s">
        <v>11</v>
      </c>
      <c r="AU24" s="12" t="s">
        <v>11</v>
      </c>
      <c r="AV24" s="12" t="s">
        <v>11</v>
      </c>
      <c r="AW24" s="12" t="s">
        <v>11</v>
      </c>
      <c r="AX24" s="12" t="s">
        <v>11</v>
      </c>
      <c r="AY24" s="12" t="s">
        <v>11</v>
      </c>
      <c r="AZ24" s="12" t="s">
        <v>11</v>
      </c>
      <c r="BA24" s="12" t="s">
        <v>11</v>
      </c>
      <c r="BB24" s="12" t="s">
        <v>11</v>
      </c>
      <c r="BC24" s="12" t="s">
        <v>11</v>
      </c>
      <c r="BD24" s="12" t="s">
        <v>11</v>
      </c>
      <c r="BE24" s="12" t="s">
        <v>11</v>
      </c>
      <c r="BF24" s="12" t="s">
        <v>11</v>
      </c>
      <c r="BG24" s="12" t="s">
        <v>11</v>
      </c>
      <c r="BH24" s="12" t="s">
        <v>11</v>
      </c>
    </row>
    <row r="25" spans="2:60" x14ac:dyDescent="0.35">
      <c r="B25" s="12">
        <v>11</v>
      </c>
    </row>
  </sheetData>
  <mergeCells count="5">
    <mergeCell ref="A6:D6"/>
    <mergeCell ref="A7:D7"/>
    <mergeCell ref="A8:D8"/>
    <mergeCell ref="F13:J13"/>
    <mergeCell ref="A5:D5"/>
  </mergeCells>
  <conditionalFormatting sqref="O15:BH24">
    <cfRule type="containsText" dxfId="8" priority="1" operator="containsText" text="Score">
      <formula>NOT(ISERROR(SEARCH("Score",O15)))</formula>
    </cfRule>
    <cfRule type="cellIs" dxfId="7" priority="2" operator="greaterThanOrEqual">
      <formula>$J15</formula>
    </cfRule>
    <cfRule type="cellIs" dxfId="6" priority="3" operator="lessThan">
      <formula>$J15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E23"/>
  <sheetViews>
    <sheetView topLeftCell="T3" zoomScaleNormal="100" workbookViewId="0">
      <selection activeCell="AH14" sqref="AH14"/>
    </sheetView>
  </sheetViews>
  <sheetFormatPr defaultColWidth="8.81640625" defaultRowHeight="14.5" x14ac:dyDescent="0.35"/>
  <cols>
    <col min="3" max="3" width="19.453125" customWidth="1"/>
  </cols>
  <sheetData>
    <row r="1" spans="1:31" ht="18.5" x14ac:dyDescent="0.45">
      <c r="A1" s="1" t="s">
        <v>0</v>
      </c>
    </row>
    <row r="2" spans="1:31" ht="18.5" x14ac:dyDescent="0.45">
      <c r="A2" s="1" t="s">
        <v>30</v>
      </c>
    </row>
    <row r="3" spans="1:31" x14ac:dyDescent="0.35">
      <c r="A3" s="2" t="str">
        <f>Summary!A2</f>
        <v>December 3, 2024</v>
      </c>
    </row>
    <row r="4" spans="1:31" x14ac:dyDescent="0.35">
      <c r="A4" s="2"/>
    </row>
    <row r="5" spans="1:31" x14ac:dyDescent="0.35">
      <c r="A5" s="119" t="s">
        <v>32</v>
      </c>
      <c r="B5" s="119"/>
      <c r="C5" s="119"/>
      <c r="D5" s="119"/>
      <c r="E5" s="65">
        <v>582</v>
      </c>
    </row>
    <row r="6" spans="1:31" x14ac:dyDescent="0.35">
      <c r="A6" s="113" t="s">
        <v>1</v>
      </c>
      <c r="B6" s="113"/>
      <c r="C6" s="113"/>
      <c r="D6" s="114"/>
      <c r="E6" s="51">
        <v>575</v>
      </c>
      <c r="H6" s="3"/>
    </row>
    <row r="7" spans="1:31" x14ac:dyDescent="0.35">
      <c r="A7" s="115" t="s">
        <v>2</v>
      </c>
      <c r="B7" s="115"/>
      <c r="C7" s="115"/>
      <c r="D7" s="116"/>
      <c r="E7" s="52">
        <v>572</v>
      </c>
      <c r="H7" s="4"/>
    </row>
    <row r="8" spans="1:31" x14ac:dyDescent="0.35">
      <c r="A8" s="117" t="s">
        <v>3</v>
      </c>
      <c r="B8" s="117"/>
      <c r="C8" s="117"/>
      <c r="D8" s="118"/>
      <c r="E8" s="53">
        <v>564</v>
      </c>
      <c r="H8" s="5"/>
    </row>
    <row r="11" spans="1:31" ht="18.5" x14ac:dyDescent="0.45">
      <c r="B11" s="7" t="s">
        <v>4</v>
      </c>
    </row>
    <row r="12" spans="1:31" x14ac:dyDescent="0.35">
      <c r="B12" s="8"/>
      <c r="K12" s="12"/>
      <c r="O12" s="12" t="s">
        <v>14</v>
      </c>
      <c r="P12" s="68">
        <v>2024</v>
      </c>
      <c r="Q12" s="68">
        <v>2024</v>
      </c>
      <c r="R12" s="68">
        <v>2025</v>
      </c>
      <c r="S12" s="68">
        <v>2025</v>
      </c>
      <c r="T12" s="68">
        <v>2025</v>
      </c>
      <c r="U12" s="68">
        <v>2025</v>
      </c>
      <c r="V12" s="68">
        <v>2025</v>
      </c>
      <c r="W12" s="68">
        <v>2025</v>
      </c>
      <c r="X12" s="68">
        <v>2025</v>
      </c>
      <c r="Y12" s="68">
        <v>2025</v>
      </c>
      <c r="Z12" s="68">
        <v>2025</v>
      </c>
      <c r="AA12" s="68">
        <v>2025</v>
      </c>
      <c r="AB12" s="68">
        <v>2025</v>
      </c>
      <c r="AC12" s="68">
        <v>2025</v>
      </c>
      <c r="AD12" s="68">
        <v>2025</v>
      </c>
      <c r="AE12" s="68">
        <v>2025</v>
      </c>
    </row>
    <row r="13" spans="1:31" x14ac:dyDescent="0.35">
      <c r="B13" s="10" t="s">
        <v>5</v>
      </c>
      <c r="C13" s="10" t="s">
        <v>5</v>
      </c>
      <c r="D13" s="10" t="s">
        <v>7</v>
      </c>
      <c r="E13" s="10" t="s">
        <v>10</v>
      </c>
      <c r="F13" s="112" t="s">
        <v>6</v>
      </c>
      <c r="G13" s="112"/>
      <c r="H13" s="112"/>
      <c r="I13" s="112"/>
      <c r="J13" s="112"/>
      <c r="K13" s="10" t="s">
        <v>13</v>
      </c>
      <c r="O13" s="12" t="s">
        <v>15</v>
      </c>
      <c r="P13" s="68">
        <v>11</v>
      </c>
      <c r="Q13" s="68">
        <v>11</v>
      </c>
      <c r="R13" s="68">
        <v>3</v>
      </c>
      <c r="S13" s="68">
        <v>4</v>
      </c>
      <c r="T13" s="68">
        <v>4</v>
      </c>
      <c r="U13" s="68">
        <v>4</v>
      </c>
      <c r="V13" s="68">
        <v>5</v>
      </c>
      <c r="W13" s="68">
        <v>6</v>
      </c>
      <c r="X13" s="68">
        <v>6</v>
      </c>
      <c r="Y13" s="68">
        <v>6</v>
      </c>
      <c r="Z13" s="68">
        <v>8</v>
      </c>
      <c r="AA13" s="68">
        <v>9</v>
      </c>
      <c r="AB13" s="68">
        <v>9</v>
      </c>
      <c r="AC13" s="68">
        <v>10</v>
      </c>
      <c r="AD13" s="68">
        <v>11</v>
      </c>
      <c r="AE13" s="68">
        <v>11</v>
      </c>
    </row>
    <row r="14" spans="1:31" x14ac:dyDescent="0.35">
      <c r="B14" s="12" t="s">
        <v>8</v>
      </c>
      <c r="C14" s="12" t="s">
        <v>9</v>
      </c>
      <c r="D14" s="12" t="s">
        <v>10</v>
      </c>
      <c r="E14" s="12" t="s">
        <v>24</v>
      </c>
      <c r="F14" s="12">
        <v>1</v>
      </c>
      <c r="G14" s="12">
        <v>2</v>
      </c>
      <c r="H14" s="12">
        <v>3</v>
      </c>
      <c r="I14" s="12">
        <v>4</v>
      </c>
      <c r="J14" s="12">
        <v>5</v>
      </c>
      <c r="K14" s="12" t="s">
        <v>12</v>
      </c>
      <c r="O14" s="12" t="s">
        <v>16</v>
      </c>
      <c r="P14" s="68" t="s">
        <v>71</v>
      </c>
      <c r="Q14" s="68" t="s">
        <v>65</v>
      </c>
      <c r="R14" s="68" t="s">
        <v>79</v>
      </c>
      <c r="S14" s="68" t="s">
        <v>72</v>
      </c>
      <c r="T14" s="68" t="s">
        <v>45</v>
      </c>
      <c r="U14" s="68" t="s">
        <v>66</v>
      </c>
      <c r="V14" s="68" t="s">
        <v>80</v>
      </c>
      <c r="W14" s="68" t="s">
        <v>69</v>
      </c>
      <c r="X14" s="68" t="s">
        <v>69</v>
      </c>
      <c r="Y14" s="68" t="s">
        <v>68</v>
      </c>
      <c r="Z14" s="68" t="s">
        <v>86</v>
      </c>
      <c r="AA14" s="68" t="s">
        <v>86</v>
      </c>
      <c r="AB14" s="5" t="s">
        <v>87</v>
      </c>
      <c r="AC14" s="5" t="s">
        <v>89</v>
      </c>
      <c r="AD14" s="68" t="s">
        <v>91</v>
      </c>
      <c r="AE14" s="5" t="s">
        <v>86</v>
      </c>
    </row>
    <row r="15" spans="1:31" x14ac:dyDescent="0.35">
      <c r="B15" s="12">
        <v>1</v>
      </c>
      <c r="C15" s="11" t="s">
        <v>60</v>
      </c>
      <c r="D15" t="str">
        <f>IF(COUNT(O15:Q15)=0,"", COUNT(O15:Q15))</f>
        <v/>
      </c>
      <c r="E15" t="str">
        <f>_xlfn.IFS(D15="","",D15=1,1,D15=2,2,D15=3,3,D15=4,4,D15=5,5,D15&gt;5,5)</f>
        <v/>
      </c>
      <c r="F15" t="str">
        <f>IFERROR(LARGE((O15:AE15),1),"")</f>
        <v/>
      </c>
      <c r="G15" t="str">
        <f>IFERROR(LARGE((O15:AE15),2),"")</f>
        <v/>
      </c>
      <c r="H15" t="str">
        <f>IFERROR(LARGE((O15:AE15),3),"")</f>
        <v/>
      </c>
      <c r="I15" t="str">
        <f>IFERROR(LARGE((O15:AE15),4),"")</f>
        <v/>
      </c>
      <c r="J15" t="str">
        <f>IFERROR(LARGE((O15:AE15),5),"")</f>
        <v/>
      </c>
      <c r="K15" s="69" t="str">
        <f>IFERROR(AVERAGEIF(F15:J15,"&gt;0"),"")</f>
        <v/>
      </c>
      <c r="O15" s="12" t="s">
        <v>11</v>
      </c>
      <c r="P15" s="12" t="s">
        <v>11</v>
      </c>
      <c r="Q15" s="12" t="s">
        <v>11</v>
      </c>
      <c r="R15" s="12" t="s">
        <v>11</v>
      </c>
      <c r="S15" s="12" t="s">
        <v>11</v>
      </c>
      <c r="T15" s="12" t="s">
        <v>11</v>
      </c>
      <c r="U15" s="12" t="s">
        <v>11</v>
      </c>
      <c r="V15" s="12" t="s">
        <v>11</v>
      </c>
      <c r="W15" s="12" t="s">
        <v>11</v>
      </c>
      <c r="X15" s="12" t="s">
        <v>11</v>
      </c>
      <c r="Y15" s="12" t="s">
        <v>11</v>
      </c>
      <c r="Z15" s="12" t="s">
        <v>11</v>
      </c>
      <c r="AA15" s="12" t="s">
        <v>11</v>
      </c>
      <c r="AB15" s="12" t="s">
        <v>11</v>
      </c>
      <c r="AC15" s="12" t="s">
        <v>11</v>
      </c>
      <c r="AD15" s="12" t="s">
        <v>11</v>
      </c>
      <c r="AE15" s="12" t="s">
        <v>11</v>
      </c>
    </row>
    <row r="16" spans="1:31" x14ac:dyDescent="0.35">
      <c r="B16" s="12">
        <v>2</v>
      </c>
      <c r="C16" s="11" t="s">
        <v>61</v>
      </c>
      <c r="D16" t="str">
        <f>IF(COUNT(O16:Q16)=0,"", COUNT(O16:Q16))</f>
        <v/>
      </c>
      <c r="E16" t="str">
        <f t="shared" ref="E16:E22" si="0">_xlfn.IFS(D16="","",D16=1,1,D16=2,2,D16=3,3,D16=4,4,D16=5,5,D16&gt;5,5)</f>
        <v/>
      </c>
      <c r="F16">
        <f>IFERROR(LARGE((O16:AE16),1),"")</f>
        <v>578</v>
      </c>
      <c r="G16">
        <f>IFERROR(LARGE((O16:AE16),2),"")</f>
        <v>575</v>
      </c>
      <c r="H16">
        <f>IFERROR(LARGE((O16:AE16),3),"")</f>
        <v>572</v>
      </c>
      <c r="I16">
        <f>IFERROR(LARGE((O16:AE16),4),"")</f>
        <v>569</v>
      </c>
      <c r="J16">
        <f>IFERROR(LARGE((O16:AE16),5),"")</f>
        <v>556</v>
      </c>
      <c r="K16" s="69">
        <f t="shared" ref="K16:K22" si="1">IFERROR(AVERAGEIF(F16:J16,"&gt;0"),"")</f>
        <v>570</v>
      </c>
      <c r="O16" s="12" t="s">
        <v>11</v>
      </c>
      <c r="P16" s="12" t="s">
        <v>11</v>
      </c>
      <c r="Q16" s="12" t="s">
        <v>11</v>
      </c>
      <c r="R16" s="12" t="s">
        <v>11</v>
      </c>
      <c r="S16" s="12" t="s">
        <v>11</v>
      </c>
      <c r="T16" s="12">
        <v>572</v>
      </c>
      <c r="U16" s="12" t="s">
        <v>11</v>
      </c>
      <c r="V16" s="12" t="s">
        <v>11</v>
      </c>
      <c r="W16" s="12">
        <v>569</v>
      </c>
      <c r="X16" s="12">
        <v>556</v>
      </c>
      <c r="Y16" s="12" t="s">
        <v>11</v>
      </c>
      <c r="Z16" s="12">
        <v>575</v>
      </c>
      <c r="AA16" s="12">
        <v>578</v>
      </c>
      <c r="AB16" s="12" t="s">
        <v>11</v>
      </c>
      <c r="AC16" s="12" t="s">
        <v>11</v>
      </c>
      <c r="AD16" s="12" t="s">
        <v>11</v>
      </c>
      <c r="AE16" s="12" t="s">
        <v>11</v>
      </c>
    </row>
    <row r="17" spans="2:31" x14ac:dyDescent="0.35">
      <c r="B17" s="12">
        <v>3</v>
      </c>
      <c r="C17" s="11" t="s">
        <v>52</v>
      </c>
      <c r="D17" t="str">
        <f>IF(COUNT(O17:Q17)=0,"", COUNT(O17:Q17))</f>
        <v/>
      </c>
      <c r="E17" t="str">
        <f t="shared" si="0"/>
        <v/>
      </c>
      <c r="F17">
        <f>IFERROR(LARGE((O17:AE17),1),"")</f>
        <v>561</v>
      </c>
      <c r="G17">
        <f>IFERROR(LARGE((O17:AE17),2),"")</f>
        <v>555</v>
      </c>
      <c r="H17">
        <f>IFERROR(LARGE((O17:AE17),3),"")</f>
        <v>538</v>
      </c>
      <c r="I17" t="str">
        <f>IFERROR(LARGE((O17:AE17),4),"")</f>
        <v/>
      </c>
      <c r="J17" t="str">
        <f>IFERROR(LARGE((O17:AE17),5),"")</f>
        <v/>
      </c>
      <c r="K17" s="69">
        <f t="shared" si="1"/>
        <v>551.33333333333337</v>
      </c>
      <c r="O17" s="12" t="s">
        <v>11</v>
      </c>
      <c r="P17" s="12" t="s">
        <v>11</v>
      </c>
      <c r="Q17" s="12" t="s">
        <v>11</v>
      </c>
      <c r="R17" s="12" t="s">
        <v>11</v>
      </c>
      <c r="S17" s="12" t="s">
        <v>11</v>
      </c>
      <c r="T17" s="12" t="s">
        <v>11</v>
      </c>
      <c r="U17" s="12" t="s">
        <v>11</v>
      </c>
      <c r="V17" s="12">
        <v>538</v>
      </c>
      <c r="W17" s="12">
        <v>561</v>
      </c>
      <c r="X17" s="12">
        <v>555</v>
      </c>
      <c r="Y17" s="12" t="s">
        <v>11</v>
      </c>
      <c r="Z17" s="12" t="s">
        <v>11</v>
      </c>
      <c r="AA17" s="12" t="s">
        <v>11</v>
      </c>
      <c r="AB17" s="12" t="s">
        <v>11</v>
      </c>
      <c r="AC17" s="12" t="s">
        <v>11</v>
      </c>
      <c r="AD17" s="12" t="s">
        <v>11</v>
      </c>
      <c r="AE17" s="12" t="s">
        <v>11</v>
      </c>
    </row>
    <row r="18" spans="2:31" x14ac:dyDescent="0.35">
      <c r="B18" s="12">
        <v>4</v>
      </c>
      <c r="C18" s="11" t="s">
        <v>97</v>
      </c>
      <c r="D18" t="str">
        <f>IF(COUNT(O18:Q18)=0,"", COUNT(O18:Q18))</f>
        <v/>
      </c>
      <c r="E18" t="str">
        <f t="shared" si="0"/>
        <v/>
      </c>
      <c r="F18">
        <f>IFERROR(LARGE((O18:AE18),1),"")</f>
        <v>565</v>
      </c>
      <c r="G18">
        <f>IFERROR(LARGE((O18:AE18),2),"")</f>
        <v>552</v>
      </c>
      <c r="H18">
        <f>IFERROR(LARGE((O18:AE18),3),"")</f>
        <v>550</v>
      </c>
      <c r="I18">
        <f>IFERROR(LARGE((O18:AE18),4),"")</f>
        <v>546</v>
      </c>
      <c r="J18" t="str">
        <f>IFERROR(LARGE((O18:AE18),5),"")</f>
        <v/>
      </c>
      <c r="K18" s="69">
        <f t="shared" si="1"/>
        <v>553.25</v>
      </c>
      <c r="O18" s="12" t="s">
        <v>11</v>
      </c>
      <c r="P18" s="12" t="s">
        <v>11</v>
      </c>
      <c r="Q18" s="12" t="s">
        <v>11</v>
      </c>
      <c r="R18" s="12" t="s">
        <v>11</v>
      </c>
      <c r="S18" s="12" t="s">
        <v>11</v>
      </c>
      <c r="T18" s="12" t="s">
        <v>11</v>
      </c>
      <c r="U18" s="12" t="s">
        <v>11</v>
      </c>
      <c r="V18" s="12">
        <v>550</v>
      </c>
      <c r="W18" s="12">
        <v>552</v>
      </c>
      <c r="X18" s="12">
        <v>565</v>
      </c>
      <c r="Y18" s="12" t="s">
        <v>11</v>
      </c>
      <c r="Z18" s="12" t="s">
        <v>11</v>
      </c>
      <c r="AA18" s="12" t="s">
        <v>11</v>
      </c>
      <c r="AB18" s="12" t="s">
        <v>11</v>
      </c>
      <c r="AC18" s="12">
        <v>546</v>
      </c>
      <c r="AD18" s="12" t="s">
        <v>11</v>
      </c>
      <c r="AE18" s="12" t="s">
        <v>11</v>
      </c>
    </row>
    <row r="19" spans="2:31" x14ac:dyDescent="0.35">
      <c r="B19" s="12">
        <v>5</v>
      </c>
      <c r="C19" s="11" t="s">
        <v>98</v>
      </c>
      <c r="D19" t="str">
        <f>IF(COUNT(O19:Q19)=0,"", COUNT(O19:Q19))</f>
        <v/>
      </c>
      <c r="E19" t="str">
        <f t="shared" si="0"/>
        <v/>
      </c>
      <c r="F19">
        <f>IFERROR(LARGE((O19:AE19),1),"")</f>
        <v>543</v>
      </c>
      <c r="G19" t="str">
        <f>IFERROR(LARGE((O19:AE19),2),"")</f>
        <v/>
      </c>
      <c r="H19" t="str">
        <f>IFERROR(LARGE((O19:AE19),3),"")</f>
        <v/>
      </c>
      <c r="I19" t="str">
        <f>IFERROR(LARGE((O19:AE19),4),"")</f>
        <v/>
      </c>
      <c r="J19" t="str">
        <f>IFERROR(LARGE((O19:AE19),5),"")</f>
        <v/>
      </c>
      <c r="K19" s="69">
        <f t="shared" si="1"/>
        <v>543</v>
      </c>
      <c r="O19" s="12" t="s">
        <v>11</v>
      </c>
      <c r="P19" s="12" t="s">
        <v>11</v>
      </c>
      <c r="Q19" s="12" t="s">
        <v>11</v>
      </c>
      <c r="Z19" s="12" t="s">
        <v>11</v>
      </c>
      <c r="AA19" s="12" t="s">
        <v>11</v>
      </c>
      <c r="AB19" s="12" t="s">
        <v>11</v>
      </c>
      <c r="AC19" s="12">
        <v>543</v>
      </c>
      <c r="AD19" s="12" t="s">
        <v>11</v>
      </c>
      <c r="AE19" s="12" t="s">
        <v>11</v>
      </c>
    </row>
    <row r="20" spans="2:31" x14ac:dyDescent="0.35">
      <c r="B20" s="12">
        <v>6</v>
      </c>
      <c r="C20" s="11" t="s">
        <v>41</v>
      </c>
      <c r="D20" t="str">
        <f>IF(COUNT(O20:Q20)=0,"", COUNT(O20:Q20))</f>
        <v/>
      </c>
      <c r="E20" t="str">
        <f t="shared" si="0"/>
        <v/>
      </c>
      <c r="F20">
        <f>IFERROR(LARGE((O20:AE20),1),"")</f>
        <v>562</v>
      </c>
      <c r="G20" t="str">
        <f>IFERROR(LARGE((O20:AE20),2),"")</f>
        <v/>
      </c>
      <c r="H20" t="str">
        <f>IFERROR(LARGE((O20:AE20),3),"")</f>
        <v/>
      </c>
      <c r="I20" t="str">
        <f>IFERROR(LARGE((O20:AE20),4),"")</f>
        <v/>
      </c>
      <c r="J20" t="str">
        <f>IFERROR(LARGE((O20:AE20),5),"")</f>
        <v/>
      </c>
      <c r="K20" s="69">
        <f t="shared" si="1"/>
        <v>562</v>
      </c>
      <c r="O20" s="12" t="s">
        <v>11</v>
      </c>
      <c r="P20" s="12" t="s">
        <v>11</v>
      </c>
      <c r="Q20" s="12" t="s">
        <v>11</v>
      </c>
      <c r="Z20" s="12" t="s">
        <v>11</v>
      </c>
      <c r="AA20" s="12" t="s">
        <v>11</v>
      </c>
      <c r="AB20" s="12" t="s">
        <v>11</v>
      </c>
      <c r="AC20" s="12">
        <v>562</v>
      </c>
      <c r="AD20" s="12" t="s">
        <v>11</v>
      </c>
      <c r="AE20" s="12" t="s">
        <v>11</v>
      </c>
    </row>
    <row r="21" spans="2:31" x14ac:dyDescent="0.35">
      <c r="B21" s="12">
        <v>7</v>
      </c>
      <c r="D21" t="str">
        <f>IF(COUNT(O21:Q21)=0,"", COUNT(O21:Q21))</f>
        <v/>
      </c>
      <c r="E21" t="str">
        <f t="shared" si="0"/>
        <v/>
      </c>
      <c r="F21" t="str">
        <f>IFERROR(LARGE((O21:Q21),1),"")</f>
        <v/>
      </c>
      <c r="G21" t="str">
        <f>IFERROR(LARGE((O21:Q21),2),"")</f>
        <v/>
      </c>
      <c r="H21" t="str">
        <f>IFERROR(LARGE((O21:Q21),3),"")</f>
        <v/>
      </c>
      <c r="I21" t="str">
        <f>IFERROR(LARGE((O21:Q21),4),"")</f>
        <v/>
      </c>
      <c r="J21" t="str">
        <f>IFERROR(LARGE((O21:Q21),5),"")</f>
        <v/>
      </c>
      <c r="K21" s="69" t="str">
        <f t="shared" si="1"/>
        <v/>
      </c>
      <c r="O21" s="12" t="s">
        <v>11</v>
      </c>
      <c r="P21" s="12" t="s">
        <v>11</v>
      </c>
      <c r="Q21" s="12" t="s">
        <v>11</v>
      </c>
      <c r="Z21" s="12" t="s">
        <v>11</v>
      </c>
      <c r="AA21" s="12" t="s">
        <v>11</v>
      </c>
      <c r="AB21" s="12" t="s">
        <v>11</v>
      </c>
      <c r="AC21" s="12" t="s">
        <v>11</v>
      </c>
      <c r="AD21" s="12" t="s">
        <v>11</v>
      </c>
      <c r="AE21" s="12" t="s">
        <v>11</v>
      </c>
    </row>
    <row r="22" spans="2:31" x14ac:dyDescent="0.35">
      <c r="B22" s="12">
        <v>8</v>
      </c>
      <c r="D22" t="str">
        <f>IF(COUNT(O22:Q22)=0,"", COUNT(O22:Q22))</f>
        <v/>
      </c>
      <c r="E22" t="str">
        <f t="shared" si="0"/>
        <v/>
      </c>
      <c r="F22" t="str">
        <f>IFERROR(LARGE((O22:Q22),1),"")</f>
        <v/>
      </c>
      <c r="G22" t="str">
        <f>IFERROR(LARGE((O22:Q22),2),"")</f>
        <v/>
      </c>
      <c r="H22" t="str">
        <f>IFERROR(LARGE((O22:Q22),3),"")</f>
        <v/>
      </c>
      <c r="I22" t="str">
        <f>IFERROR(LARGE((O22:Q22),4),"")</f>
        <v/>
      </c>
      <c r="J22" t="str">
        <f>IFERROR(LARGE((O22:Q22),5),"")</f>
        <v/>
      </c>
      <c r="K22" s="69" t="str">
        <f t="shared" si="1"/>
        <v/>
      </c>
      <c r="O22" s="12" t="s">
        <v>11</v>
      </c>
      <c r="P22" s="12" t="s">
        <v>11</v>
      </c>
      <c r="Q22" s="12" t="s">
        <v>11</v>
      </c>
      <c r="Z22" s="12" t="s">
        <v>11</v>
      </c>
      <c r="AA22" s="12" t="s">
        <v>11</v>
      </c>
      <c r="AB22" s="12" t="s">
        <v>11</v>
      </c>
      <c r="AC22" s="12" t="s">
        <v>11</v>
      </c>
      <c r="AD22" s="12" t="s">
        <v>11</v>
      </c>
      <c r="AE22" s="12" t="s">
        <v>11</v>
      </c>
    </row>
    <row r="23" spans="2:31" x14ac:dyDescent="0.35">
      <c r="Z23" s="12" t="s">
        <v>11</v>
      </c>
      <c r="AA23" s="12" t="s">
        <v>11</v>
      </c>
      <c r="AB23" s="12" t="s">
        <v>11</v>
      </c>
      <c r="AC23" s="12" t="s">
        <v>11</v>
      </c>
      <c r="AD23" s="12" t="s">
        <v>11</v>
      </c>
      <c r="AE23" s="12" t="s">
        <v>11</v>
      </c>
    </row>
  </sheetData>
  <mergeCells count="5">
    <mergeCell ref="A6:D6"/>
    <mergeCell ref="A7:D7"/>
    <mergeCell ref="A8:D8"/>
    <mergeCell ref="F13:J13"/>
    <mergeCell ref="A5:D5"/>
  </mergeCells>
  <phoneticPr fontId="8" type="noConversion"/>
  <conditionalFormatting sqref="O15:Q22 Z19:AE23 R15:AE18">
    <cfRule type="containsText" dxfId="5" priority="1" operator="containsText" text="Score">
      <formula>NOT(ISERROR(SEARCH("Score",O15)))</formula>
    </cfRule>
    <cfRule type="cellIs" dxfId="4" priority="2" operator="greaterThanOrEqual">
      <formula>$J15</formula>
    </cfRule>
    <cfRule type="cellIs" dxfId="3" priority="3" operator="lessThan">
      <formula>$J15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E28"/>
  <sheetViews>
    <sheetView topLeftCell="A6" workbookViewId="0">
      <pane xSplit="3" ySplit="3" topLeftCell="Y11" activePane="bottomRight" state="frozen"/>
      <selection activeCell="A6" sqref="A6"/>
      <selection pane="topRight" activeCell="D6" sqref="D6"/>
      <selection pane="bottomLeft" activeCell="A9" sqref="A9"/>
      <selection pane="bottomRight" activeCell="AH6" activeCellId="2" sqref="AE1:AE1048576 AG1:AG1048576 AH1:AH1048576"/>
    </sheetView>
  </sheetViews>
  <sheetFormatPr defaultColWidth="8.81640625" defaultRowHeight="14.5" x14ac:dyDescent="0.35"/>
  <cols>
    <col min="3" max="3" width="19.453125" customWidth="1"/>
  </cols>
  <sheetData>
    <row r="1" spans="1:31" ht="18.5" x14ac:dyDescent="0.45">
      <c r="A1" s="1" t="s">
        <v>0</v>
      </c>
    </row>
    <row r="2" spans="1:31" ht="18.5" x14ac:dyDescent="0.45">
      <c r="A2" s="1" t="s">
        <v>31</v>
      </c>
    </row>
    <row r="3" spans="1:31" x14ac:dyDescent="0.35">
      <c r="A3" s="50" t="str">
        <f>Summary!A2</f>
        <v>December 3, 2024</v>
      </c>
    </row>
    <row r="4" spans="1:31" x14ac:dyDescent="0.35">
      <c r="A4" s="50"/>
    </row>
    <row r="5" spans="1:31" x14ac:dyDescent="0.35">
      <c r="A5" s="119" t="s">
        <v>32</v>
      </c>
      <c r="B5" s="119"/>
      <c r="C5" s="119"/>
      <c r="D5" s="119"/>
      <c r="E5" s="65">
        <v>582</v>
      </c>
    </row>
    <row r="6" spans="1:31" x14ac:dyDescent="0.35">
      <c r="A6" s="113" t="s">
        <v>1</v>
      </c>
      <c r="B6" s="113"/>
      <c r="C6" s="113"/>
      <c r="D6" s="114"/>
      <c r="E6" s="51">
        <v>576</v>
      </c>
      <c r="H6" s="3"/>
    </row>
    <row r="7" spans="1:31" x14ac:dyDescent="0.35">
      <c r="A7" s="115" t="s">
        <v>2</v>
      </c>
      <c r="B7" s="115"/>
      <c r="C7" s="115"/>
      <c r="D7" s="116"/>
      <c r="E7" s="52">
        <v>574</v>
      </c>
      <c r="H7" s="4"/>
    </row>
    <row r="8" spans="1:31" x14ac:dyDescent="0.35">
      <c r="A8" s="117" t="s">
        <v>3</v>
      </c>
      <c r="B8" s="117"/>
      <c r="C8" s="117"/>
      <c r="D8" s="118"/>
      <c r="E8" s="53">
        <v>564</v>
      </c>
      <c r="H8" s="5"/>
    </row>
    <row r="11" spans="1:31" ht="18.5" x14ac:dyDescent="0.45">
      <c r="B11" s="7" t="s">
        <v>4</v>
      </c>
    </row>
    <row r="12" spans="1:31" x14ac:dyDescent="0.35">
      <c r="B12" s="8"/>
      <c r="K12" s="12"/>
      <c r="O12" s="68">
        <v>2024</v>
      </c>
      <c r="P12" s="68">
        <v>2024</v>
      </c>
      <c r="Q12" s="68">
        <v>2025</v>
      </c>
      <c r="R12" s="68">
        <v>2025</v>
      </c>
      <c r="S12" s="68">
        <v>2025</v>
      </c>
      <c r="T12" s="68">
        <v>2025</v>
      </c>
      <c r="U12" s="68">
        <v>2025</v>
      </c>
      <c r="V12" s="68">
        <v>2025</v>
      </c>
      <c r="W12" s="68">
        <v>2025</v>
      </c>
      <c r="X12" s="68">
        <v>2025</v>
      </c>
      <c r="Y12" s="68">
        <v>2025</v>
      </c>
      <c r="Z12" s="68">
        <v>2025</v>
      </c>
      <c r="AA12" s="68">
        <v>2025</v>
      </c>
      <c r="AB12" s="68">
        <v>2025</v>
      </c>
      <c r="AC12" s="68">
        <v>2025</v>
      </c>
      <c r="AD12" s="68">
        <v>2025</v>
      </c>
      <c r="AE12" s="68">
        <v>2025</v>
      </c>
    </row>
    <row r="13" spans="1:31" x14ac:dyDescent="0.35">
      <c r="B13" s="10" t="s">
        <v>5</v>
      </c>
      <c r="C13" s="10" t="s">
        <v>5</v>
      </c>
      <c r="D13" s="10" t="s">
        <v>7</v>
      </c>
      <c r="E13" s="10" t="s">
        <v>10</v>
      </c>
      <c r="F13" s="112" t="s">
        <v>6</v>
      </c>
      <c r="G13" s="112"/>
      <c r="H13" s="112"/>
      <c r="I13" s="112"/>
      <c r="J13" s="112"/>
      <c r="K13" s="10" t="s">
        <v>13</v>
      </c>
      <c r="O13" s="68">
        <v>11</v>
      </c>
      <c r="P13" s="68">
        <v>11</v>
      </c>
      <c r="Q13" s="68">
        <v>3</v>
      </c>
      <c r="R13" s="68">
        <v>3</v>
      </c>
      <c r="S13" s="68">
        <v>4</v>
      </c>
      <c r="T13" s="68">
        <v>4</v>
      </c>
      <c r="U13" s="68">
        <v>4</v>
      </c>
      <c r="V13" s="68">
        <v>5</v>
      </c>
      <c r="W13" s="68">
        <v>6</v>
      </c>
      <c r="X13" s="68">
        <v>6</v>
      </c>
      <c r="Y13" s="68">
        <v>6</v>
      </c>
      <c r="Z13" s="68">
        <v>8</v>
      </c>
      <c r="AA13" s="68">
        <v>9</v>
      </c>
      <c r="AB13" s="68">
        <v>9</v>
      </c>
      <c r="AC13" s="68">
        <v>10</v>
      </c>
      <c r="AD13" s="68">
        <v>11</v>
      </c>
      <c r="AE13" s="68">
        <v>11</v>
      </c>
    </row>
    <row r="14" spans="1:31" x14ac:dyDescent="0.35">
      <c r="B14" s="12" t="s">
        <v>8</v>
      </c>
      <c r="C14" s="12" t="s">
        <v>9</v>
      </c>
      <c r="D14" s="12" t="s">
        <v>10</v>
      </c>
      <c r="E14" s="12" t="s">
        <v>24</v>
      </c>
      <c r="F14" s="12">
        <v>1</v>
      </c>
      <c r="G14" s="12">
        <v>2</v>
      </c>
      <c r="H14" s="12">
        <v>3</v>
      </c>
      <c r="I14" s="12">
        <v>4</v>
      </c>
      <c r="J14" s="12">
        <v>5</v>
      </c>
      <c r="K14" s="12" t="s">
        <v>12</v>
      </c>
      <c r="O14" s="68" t="s">
        <v>71</v>
      </c>
      <c r="P14" s="68" t="s">
        <v>65</v>
      </c>
      <c r="Q14" s="68" t="s">
        <v>79</v>
      </c>
      <c r="R14" s="68" t="s">
        <v>83</v>
      </c>
      <c r="S14" s="68" t="s">
        <v>72</v>
      </c>
      <c r="T14" s="68" t="s">
        <v>45</v>
      </c>
      <c r="U14" s="68" t="s">
        <v>66</v>
      </c>
      <c r="V14" s="68" t="s">
        <v>80</v>
      </c>
      <c r="W14" s="68" t="s">
        <v>69</v>
      </c>
      <c r="X14" s="68" t="s">
        <v>69</v>
      </c>
      <c r="Y14" s="68" t="s">
        <v>68</v>
      </c>
      <c r="Z14" s="68" t="s">
        <v>86</v>
      </c>
      <c r="AA14" s="68" t="s">
        <v>86</v>
      </c>
      <c r="AB14" s="5" t="s">
        <v>87</v>
      </c>
      <c r="AC14" s="5" t="s">
        <v>89</v>
      </c>
      <c r="AD14" s="68" t="s">
        <v>91</v>
      </c>
      <c r="AE14" s="5" t="s">
        <v>86</v>
      </c>
    </row>
    <row r="15" spans="1:31" x14ac:dyDescent="0.35">
      <c r="B15" s="12">
        <v>1</v>
      </c>
      <c r="C15" s="11" t="s">
        <v>53</v>
      </c>
      <c r="D15" t="str">
        <f>IF(COUNT(O15:P15)=0,"", COUNT(O15:P15))</f>
        <v/>
      </c>
      <c r="E15" t="str">
        <f>_xlfn.IFS(D15="","",D15=1,1,D15=2,2,D15=3,3,D15=4,4,D15=5,5,D15&gt;5,5)</f>
        <v/>
      </c>
      <c r="F15" t="str">
        <f>IFERROR(LARGE((O15:AE15),1),"")</f>
        <v/>
      </c>
      <c r="G15" t="str">
        <f>IFERROR(LARGE((O15:AE15),2),"")</f>
        <v/>
      </c>
      <c r="H15" t="str">
        <f>IFERROR(LARGE((O15:AE15),3),"")</f>
        <v/>
      </c>
      <c r="I15" t="str">
        <f>IFERROR(LARGE((O15:AE15),4),"")</f>
        <v/>
      </c>
      <c r="J15" t="str">
        <f>IFERROR(LARGE((O15:AE15),5),"")</f>
        <v/>
      </c>
      <c r="K15" s="69" t="str">
        <f>IFERROR(AVERAGEIF(F15:J15,"&gt;0"),"")</f>
        <v/>
      </c>
      <c r="O15" s="12" t="s">
        <v>11</v>
      </c>
      <c r="P15" s="12" t="s">
        <v>11</v>
      </c>
      <c r="Q15" s="12" t="s">
        <v>11</v>
      </c>
      <c r="R15" s="12" t="s">
        <v>11</v>
      </c>
      <c r="S15" s="12" t="s">
        <v>11</v>
      </c>
      <c r="T15" s="12" t="s">
        <v>11</v>
      </c>
      <c r="U15" s="12" t="s">
        <v>11</v>
      </c>
      <c r="V15" s="12" t="s">
        <v>11</v>
      </c>
      <c r="W15" s="12" t="s">
        <v>11</v>
      </c>
      <c r="X15" s="12" t="s">
        <v>11</v>
      </c>
      <c r="Y15" s="12" t="s">
        <v>11</v>
      </c>
      <c r="Z15" s="12" t="s">
        <v>11</v>
      </c>
      <c r="AA15" s="12" t="s">
        <v>11</v>
      </c>
      <c r="AB15" s="12" t="s">
        <v>11</v>
      </c>
      <c r="AC15" s="12" t="s">
        <v>11</v>
      </c>
      <c r="AD15" s="12" t="s">
        <v>11</v>
      </c>
      <c r="AE15" s="12" t="s">
        <v>11</v>
      </c>
    </row>
    <row r="16" spans="1:31" x14ac:dyDescent="0.35">
      <c r="B16" s="12">
        <v>2</v>
      </c>
      <c r="C16" s="11" t="s">
        <v>55</v>
      </c>
      <c r="D16" t="str">
        <f>IF(COUNT(O16:P16)=0,"", COUNT(O16:P16))</f>
        <v/>
      </c>
      <c r="E16" t="str">
        <f t="shared" ref="E16:E28" si="0">_xlfn.IFS(D16="","",D16=1,1,D16=2,2,D16=3,3,D16=4,4,D16=5,5,D16&gt;5,5)</f>
        <v/>
      </c>
      <c r="F16">
        <f>IFERROR(LARGE((O16:AE16),1),"")</f>
        <v>574</v>
      </c>
      <c r="G16" t="str">
        <f>IFERROR(LARGE((O16:AE16),2),"")</f>
        <v/>
      </c>
      <c r="H16" t="str">
        <f>IFERROR(LARGE((O16:AE16),3),"")</f>
        <v/>
      </c>
      <c r="I16" t="str">
        <f>IFERROR(LARGE((O16:AE16),4),"")</f>
        <v/>
      </c>
      <c r="J16" t="str">
        <f>IFERROR(LARGE((O16:AE16),5),"")</f>
        <v/>
      </c>
      <c r="K16" s="69">
        <f t="shared" ref="K16:K28" si="1">IFERROR(AVERAGEIF(F16:J16,"&gt;0"),"")</f>
        <v>574</v>
      </c>
      <c r="O16" s="12" t="s">
        <v>11</v>
      </c>
      <c r="P16" s="12" t="s">
        <v>11</v>
      </c>
      <c r="Q16" s="12" t="s">
        <v>11</v>
      </c>
      <c r="R16" s="12" t="s">
        <v>11</v>
      </c>
      <c r="S16" s="12" t="s">
        <v>11</v>
      </c>
      <c r="T16" s="12" t="s">
        <v>11</v>
      </c>
      <c r="U16" s="12" t="s">
        <v>11</v>
      </c>
      <c r="V16" s="12" t="s">
        <v>11</v>
      </c>
      <c r="W16" s="12" t="s">
        <v>11</v>
      </c>
      <c r="X16" s="12" t="s">
        <v>11</v>
      </c>
      <c r="Y16" s="12" t="s">
        <v>11</v>
      </c>
      <c r="Z16" s="12" t="s">
        <v>11</v>
      </c>
      <c r="AA16" s="12">
        <v>574</v>
      </c>
      <c r="AB16" s="12" t="s">
        <v>11</v>
      </c>
      <c r="AC16" s="12" t="s">
        <v>11</v>
      </c>
      <c r="AD16" s="12" t="s">
        <v>11</v>
      </c>
      <c r="AE16" s="12" t="s">
        <v>11</v>
      </c>
    </row>
    <row r="17" spans="2:31" x14ac:dyDescent="0.35">
      <c r="B17" s="12">
        <v>3</v>
      </c>
      <c r="C17" s="11" t="s">
        <v>57</v>
      </c>
      <c r="D17" t="str">
        <f>IF(COUNT(O17:P17)=0,"", COUNT(O17:P17))</f>
        <v/>
      </c>
      <c r="E17" t="str">
        <f t="shared" si="0"/>
        <v/>
      </c>
      <c r="F17" t="str">
        <f>IFERROR(LARGE((O17:AE17),1),"")</f>
        <v/>
      </c>
      <c r="G17" t="str">
        <f>IFERROR(LARGE((O17:AE17),2),"")</f>
        <v/>
      </c>
      <c r="H17" t="str">
        <f>IFERROR(LARGE((O17:AE17),3),"")</f>
        <v/>
      </c>
      <c r="I17" t="str">
        <f>IFERROR(LARGE((O17:AE17),4),"")</f>
        <v/>
      </c>
      <c r="J17" t="str">
        <f>IFERROR(LARGE((O17:AE17),5),"")</f>
        <v/>
      </c>
      <c r="K17" s="69" t="str">
        <f t="shared" si="1"/>
        <v/>
      </c>
      <c r="O17" s="12" t="s">
        <v>11</v>
      </c>
      <c r="P17" s="12" t="s">
        <v>11</v>
      </c>
      <c r="Q17" s="12" t="s">
        <v>11</v>
      </c>
      <c r="R17" s="12" t="s">
        <v>11</v>
      </c>
      <c r="S17" s="12" t="s">
        <v>11</v>
      </c>
      <c r="T17" s="12" t="s">
        <v>11</v>
      </c>
      <c r="U17" s="12" t="s">
        <v>11</v>
      </c>
      <c r="V17" s="12" t="s">
        <v>11</v>
      </c>
      <c r="W17" s="12" t="s">
        <v>11</v>
      </c>
      <c r="X17" s="12" t="s">
        <v>11</v>
      </c>
      <c r="Y17" s="12" t="s">
        <v>11</v>
      </c>
      <c r="Z17" s="12" t="s">
        <v>11</v>
      </c>
      <c r="AA17" s="12" t="s">
        <v>11</v>
      </c>
      <c r="AB17" s="12" t="s">
        <v>11</v>
      </c>
      <c r="AC17" s="12" t="s">
        <v>11</v>
      </c>
      <c r="AD17" s="12" t="s">
        <v>11</v>
      </c>
      <c r="AE17" s="12" t="s">
        <v>11</v>
      </c>
    </row>
    <row r="18" spans="2:31" x14ac:dyDescent="0.35">
      <c r="B18" s="12">
        <v>4</v>
      </c>
      <c r="C18" s="11" t="s">
        <v>58</v>
      </c>
      <c r="D18">
        <f>IF(COUNT(O18:P18)=0,"", COUNT(O18:P18))</f>
        <v>1</v>
      </c>
      <c r="E18">
        <f t="shared" si="0"/>
        <v>1</v>
      </c>
      <c r="F18">
        <f>IFERROR(LARGE((O18:AE18),1),"")</f>
        <v>585</v>
      </c>
      <c r="G18">
        <f>IFERROR(LARGE((O18:AE18),2),"")</f>
        <v>581</v>
      </c>
      <c r="H18">
        <f>IFERROR(LARGE((O18:AE18),3),"")</f>
        <v>581</v>
      </c>
      <c r="I18">
        <f>IFERROR(LARGE((O18:AE18),4),"")</f>
        <v>580</v>
      </c>
      <c r="J18">
        <f>IFERROR(LARGE((O18:AE18),5),"")</f>
        <v>580</v>
      </c>
      <c r="K18" s="69">
        <f t="shared" si="1"/>
        <v>581.4</v>
      </c>
      <c r="O18" s="12" t="s">
        <v>11</v>
      </c>
      <c r="P18" s="12">
        <v>576</v>
      </c>
      <c r="Q18" s="12">
        <v>581</v>
      </c>
      <c r="R18" s="12" t="s">
        <v>11</v>
      </c>
      <c r="S18" s="12" t="s">
        <v>11</v>
      </c>
      <c r="T18" s="12" t="s">
        <v>11</v>
      </c>
      <c r="U18" s="12" t="s">
        <v>11</v>
      </c>
      <c r="V18" s="12" t="s">
        <v>11</v>
      </c>
      <c r="W18" s="12" t="s">
        <v>11</v>
      </c>
      <c r="X18" s="12" t="s">
        <v>11</v>
      </c>
      <c r="Y18" s="12">
        <v>580</v>
      </c>
      <c r="Z18" s="12">
        <v>581</v>
      </c>
      <c r="AA18" s="12">
        <v>580</v>
      </c>
      <c r="AB18" s="12" t="s">
        <v>11</v>
      </c>
      <c r="AC18" s="12">
        <v>585</v>
      </c>
      <c r="AD18" s="12" t="s">
        <v>11</v>
      </c>
      <c r="AE18" s="12" t="s">
        <v>11</v>
      </c>
    </row>
    <row r="19" spans="2:31" x14ac:dyDescent="0.35">
      <c r="B19" s="12">
        <v>5</v>
      </c>
      <c r="C19" t="s">
        <v>62</v>
      </c>
      <c r="D19" t="str">
        <f>IF(COUNT(O19:P19)=0,"", COUNT(O19:P19))</f>
        <v/>
      </c>
      <c r="E19" t="str">
        <f t="shared" si="0"/>
        <v/>
      </c>
      <c r="F19">
        <f>IFERROR(LARGE((O19:AE19),1),"")</f>
        <v>565</v>
      </c>
      <c r="G19" t="str">
        <f>IFERROR(LARGE((O19:AE19),2),"")</f>
        <v/>
      </c>
      <c r="H19" t="str">
        <f>IFERROR(LARGE((O19:AE19),3),"")</f>
        <v/>
      </c>
      <c r="I19" t="str">
        <f>IFERROR(LARGE((O19:AE19),4),"")</f>
        <v/>
      </c>
      <c r="J19" t="str">
        <f>IFERROR(LARGE((O19:AE19),5),"")</f>
        <v/>
      </c>
      <c r="K19" s="69">
        <f t="shared" si="1"/>
        <v>565</v>
      </c>
      <c r="O19" s="12" t="s">
        <v>11</v>
      </c>
      <c r="P19" s="12" t="s">
        <v>11</v>
      </c>
      <c r="Q19" s="12" t="s">
        <v>11</v>
      </c>
      <c r="R19" s="12">
        <v>565</v>
      </c>
      <c r="S19" s="12" t="s">
        <v>11</v>
      </c>
      <c r="T19" s="12" t="s">
        <v>11</v>
      </c>
      <c r="U19" s="12" t="s">
        <v>11</v>
      </c>
      <c r="V19" s="12" t="s">
        <v>11</v>
      </c>
      <c r="W19" s="12" t="s">
        <v>11</v>
      </c>
      <c r="X19" s="12" t="s">
        <v>11</v>
      </c>
      <c r="Y19" s="12" t="s">
        <v>11</v>
      </c>
      <c r="Z19" s="12" t="s">
        <v>11</v>
      </c>
      <c r="AA19" s="12" t="s">
        <v>11</v>
      </c>
      <c r="AB19" s="12" t="s">
        <v>11</v>
      </c>
      <c r="AC19" s="12" t="s">
        <v>11</v>
      </c>
      <c r="AD19" s="12" t="s">
        <v>11</v>
      </c>
      <c r="AE19" s="12" t="s">
        <v>11</v>
      </c>
    </row>
    <row r="20" spans="2:31" x14ac:dyDescent="0.35">
      <c r="B20" s="12">
        <v>6</v>
      </c>
      <c r="C20" t="s">
        <v>59</v>
      </c>
      <c r="D20" t="str">
        <f>IF(COUNT(O20:P20)=0,"", COUNT(O20:P20))</f>
        <v/>
      </c>
      <c r="E20" t="str">
        <f t="shared" si="0"/>
        <v/>
      </c>
      <c r="F20" t="str">
        <f>IFERROR(LARGE((O20:AE20),1),"")</f>
        <v/>
      </c>
      <c r="G20" t="str">
        <f>IFERROR(LARGE((O20:AE20),2),"")</f>
        <v/>
      </c>
      <c r="H20" t="str">
        <f>IFERROR(LARGE((O20:AE20),3),"")</f>
        <v/>
      </c>
      <c r="I20" t="str">
        <f>IFERROR(LARGE((O20:AE20),4),"")</f>
        <v/>
      </c>
      <c r="J20" t="str">
        <f>IFERROR(LARGE((O20:AE20),5),"")</f>
        <v/>
      </c>
      <c r="K20" s="69" t="str">
        <f t="shared" si="1"/>
        <v/>
      </c>
      <c r="O20" s="12" t="s">
        <v>11</v>
      </c>
      <c r="P20" s="12" t="s">
        <v>11</v>
      </c>
      <c r="Q20" s="12" t="s">
        <v>11</v>
      </c>
      <c r="R20" s="12" t="s">
        <v>11</v>
      </c>
      <c r="S20" s="12" t="s">
        <v>11</v>
      </c>
      <c r="T20" s="12" t="s">
        <v>11</v>
      </c>
      <c r="U20" s="12" t="s">
        <v>11</v>
      </c>
      <c r="V20" s="12" t="s">
        <v>11</v>
      </c>
      <c r="W20" s="12" t="s">
        <v>11</v>
      </c>
      <c r="X20" s="12" t="s">
        <v>11</v>
      </c>
      <c r="Y20" s="12" t="s">
        <v>11</v>
      </c>
      <c r="Z20" s="12" t="s">
        <v>11</v>
      </c>
      <c r="AA20" s="12" t="s">
        <v>11</v>
      </c>
      <c r="AB20" s="12" t="s">
        <v>11</v>
      </c>
      <c r="AC20" s="12" t="s">
        <v>11</v>
      </c>
      <c r="AD20" s="12" t="s">
        <v>11</v>
      </c>
      <c r="AE20" s="12" t="s">
        <v>11</v>
      </c>
    </row>
    <row r="21" spans="2:31" x14ac:dyDescent="0.35">
      <c r="B21" s="12">
        <v>7</v>
      </c>
      <c r="C21" s="11" t="s">
        <v>76</v>
      </c>
      <c r="D21" t="str">
        <f>IF(COUNT(O21:P21)=0,"", COUNT(O21:P21))</f>
        <v/>
      </c>
      <c r="E21" t="str">
        <f t="shared" si="0"/>
        <v/>
      </c>
      <c r="F21">
        <f>IFERROR(LARGE((O21:AE21),1),"")</f>
        <v>562</v>
      </c>
      <c r="G21">
        <f>IFERROR(LARGE((O21:AE21),2),"")</f>
        <v>561</v>
      </c>
      <c r="H21">
        <f>IFERROR(LARGE((O21:AE21),3),"")</f>
        <v>554</v>
      </c>
      <c r="I21" t="str">
        <f>IFERROR(LARGE((O21:AE21),4),"")</f>
        <v/>
      </c>
      <c r="J21" t="str">
        <f>IFERROR(LARGE((O21:AE21),5),"")</f>
        <v/>
      </c>
      <c r="K21" s="69">
        <f t="shared" si="1"/>
        <v>559</v>
      </c>
      <c r="O21" s="12" t="s">
        <v>11</v>
      </c>
      <c r="P21" s="12" t="s">
        <v>11</v>
      </c>
      <c r="Q21" s="12" t="s">
        <v>11</v>
      </c>
      <c r="R21" s="12" t="s">
        <v>11</v>
      </c>
      <c r="S21" s="12" t="s">
        <v>11</v>
      </c>
      <c r="T21" s="12" t="s">
        <v>11</v>
      </c>
      <c r="U21" s="12" t="s">
        <v>11</v>
      </c>
      <c r="V21" s="12">
        <v>561</v>
      </c>
      <c r="W21" s="12">
        <v>562</v>
      </c>
      <c r="X21" s="12">
        <v>554</v>
      </c>
      <c r="Y21" s="12" t="s">
        <v>11</v>
      </c>
      <c r="Z21" s="12" t="s">
        <v>11</v>
      </c>
      <c r="AA21" s="12" t="s">
        <v>11</v>
      </c>
      <c r="AB21" s="12" t="s">
        <v>11</v>
      </c>
      <c r="AC21" s="12" t="s">
        <v>11</v>
      </c>
      <c r="AD21" s="12" t="s">
        <v>11</v>
      </c>
      <c r="AE21" s="12" t="s">
        <v>11</v>
      </c>
    </row>
    <row r="22" spans="2:31" x14ac:dyDescent="0.35">
      <c r="B22" s="12">
        <v>8</v>
      </c>
      <c r="C22" s="11" t="s">
        <v>84</v>
      </c>
      <c r="D22" t="str">
        <f>IF(COUNT(O22:P22)=0,"", COUNT(O22:P22))</f>
        <v/>
      </c>
      <c r="E22" t="str">
        <f t="shared" si="0"/>
        <v/>
      </c>
      <c r="F22">
        <f>IFERROR(LARGE((O22:AE22),1),"")</f>
        <v>555</v>
      </c>
      <c r="G22">
        <f>IFERROR(LARGE((O22:AE22),2),"")</f>
        <v>552</v>
      </c>
      <c r="H22">
        <f>IFERROR(LARGE((O22:AE22),3),"")</f>
        <v>552</v>
      </c>
      <c r="I22">
        <f>IFERROR(LARGE((O22:AE22),4),"")</f>
        <v>550</v>
      </c>
      <c r="J22">
        <f>IFERROR(LARGE((O22:AE22),5),"")</f>
        <v>545</v>
      </c>
      <c r="K22" s="69">
        <f t="shared" si="1"/>
        <v>550.79999999999995</v>
      </c>
      <c r="O22" s="12" t="s">
        <v>11</v>
      </c>
      <c r="P22" s="12" t="s">
        <v>11</v>
      </c>
      <c r="Q22" s="12">
        <v>555</v>
      </c>
      <c r="R22" s="12" t="s">
        <v>11</v>
      </c>
      <c r="S22" s="12" t="s">
        <v>11</v>
      </c>
      <c r="T22" s="12" t="s">
        <v>11</v>
      </c>
      <c r="U22" s="12" t="s">
        <v>11</v>
      </c>
      <c r="V22" s="12" t="s">
        <v>11</v>
      </c>
      <c r="W22" s="12">
        <v>552</v>
      </c>
      <c r="X22" s="12">
        <v>545</v>
      </c>
      <c r="Y22" s="12" t="s">
        <v>11</v>
      </c>
      <c r="Z22" s="12">
        <v>550</v>
      </c>
      <c r="AA22" s="12">
        <v>540</v>
      </c>
      <c r="AB22" s="12" t="s">
        <v>11</v>
      </c>
      <c r="AC22" s="12">
        <v>552</v>
      </c>
      <c r="AD22" s="12" t="s">
        <v>11</v>
      </c>
      <c r="AE22" s="12" t="s">
        <v>11</v>
      </c>
    </row>
    <row r="23" spans="2:31" x14ac:dyDescent="0.35">
      <c r="B23" s="12">
        <v>9</v>
      </c>
      <c r="C23" s="11" t="s">
        <v>99</v>
      </c>
      <c r="D23" t="str">
        <f>IF(COUNT(O23:P23)=0,"", COUNT(O23:P23))</f>
        <v/>
      </c>
      <c r="E23" t="str">
        <f t="shared" si="0"/>
        <v/>
      </c>
      <c r="F23">
        <f>IFERROR(LARGE((O23:AE23),1),"")</f>
        <v>554</v>
      </c>
      <c r="G23" t="str">
        <f>IFERROR(LARGE((O23:AE23),2),"")</f>
        <v/>
      </c>
      <c r="H23" t="str">
        <f>IFERROR(LARGE((O23:AE23),3),"")</f>
        <v/>
      </c>
      <c r="I23" t="str">
        <f>IFERROR(LARGE((O23:AE23),4),"")</f>
        <v/>
      </c>
      <c r="J23" t="str">
        <f>IFERROR(LARGE((O23:AE23),5),"")</f>
        <v/>
      </c>
      <c r="K23" s="69">
        <f t="shared" si="1"/>
        <v>554</v>
      </c>
      <c r="O23" s="12" t="s">
        <v>11</v>
      </c>
      <c r="P23" s="12" t="s">
        <v>11</v>
      </c>
      <c r="Q23" s="12" t="s">
        <v>11</v>
      </c>
      <c r="R23" s="12" t="s">
        <v>11</v>
      </c>
      <c r="S23" s="12" t="s">
        <v>11</v>
      </c>
      <c r="T23" s="12" t="s">
        <v>11</v>
      </c>
      <c r="U23" s="12" t="s">
        <v>11</v>
      </c>
      <c r="V23" s="12" t="s">
        <v>11</v>
      </c>
      <c r="W23" s="12" t="s">
        <v>11</v>
      </c>
      <c r="X23" s="12" t="s">
        <v>11</v>
      </c>
      <c r="Y23" s="12" t="s">
        <v>11</v>
      </c>
      <c r="Z23" s="12" t="s">
        <v>11</v>
      </c>
      <c r="AA23" s="12" t="s">
        <v>11</v>
      </c>
      <c r="AB23" s="12" t="s">
        <v>11</v>
      </c>
      <c r="AC23" s="12">
        <v>554</v>
      </c>
      <c r="AD23" s="12" t="s">
        <v>11</v>
      </c>
      <c r="AE23" s="12" t="s">
        <v>11</v>
      </c>
    </row>
    <row r="24" spans="2:31" x14ac:dyDescent="0.35">
      <c r="B24" s="12">
        <v>10</v>
      </c>
      <c r="C24" s="11" t="s">
        <v>100</v>
      </c>
      <c r="D24" t="str">
        <f>IF(COUNT(O24:P24)=0,"", COUNT(O24:P24))</f>
        <v/>
      </c>
      <c r="E24" t="str">
        <f t="shared" si="0"/>
        <v/>
      </c>
      <c r="F24">
        <f>IFERROR(LARGE((O24:AE24),1),"")</f>
        <v>565</v>
      </c>
      <c r="G24" t="str">
        <f>IFERROR(LARGE((O24:AE24),2),"")</f>
        <v/>
      </c>
      <c r="H24" t="str">
        <f>IFERROR(LARGE((O24:AE24),3),"")</f>
        <v/>
      </c>
      <c r="I24" t="str">
        <f>IFERROR(LARGE((O24:AE24),4),"")</f>
        <v/>
      </c>
      <c r="J24" t="str">
        <f>IFERROR(LARGE((O24:AE24),5),"")</f>
        <v/>
      </c>
      <c r="K24" s="69">
        <f t="shared" si="1"/>
        <v>565</v>
      </c>
      <c r="O24" s="12" t="s">
        <v>11</v>
      </c>
      <c r="P24" s="12" t="s">
        <v>11</v>
      </c>
      <c r="Q24" s="12" t="s">
        <v>11</v>
      </c>
      <c r="R24" s="12" t="s">
        <v>11</v>
      </c>
      <c r="S24" s="12" t="s">
        <v>11</v>
      </c>
      <c r="T24" s="12" t="s">
        <v>11</v>
      </c>
      <c r="U24" s="12" t="s">
        <v>11</v>
      </c>
      <c r="V24" s="12">
        <v>565</v>
      </c>
      <c r="W24" s="12" t="s">
        <v>11</v>
      </c>
      <c r="X24" s="12" t="s">
        <v>11</v>
      </c>
      <c r="Y24" s="12" t="s">
        <v>11</v>
      </c>
      <c r="Z24" s="12" t="s">
        <v>11</v>
      </c>
      <c r="AA24" s="12" t="s">
        <v>11</v>
      </c>
      <c r="AB24" s="12" t="s">
        <v>11</v>
      </c>
      <c r="AC24" s="12" t="s">
        <v>11</v>
      </c>
      <c r="AD24" s="12" t="s">
        <v>11</v>
      </c>
      <c r="AE24" s="12" t="s">
        <v>11</v>
      </c>
    </row>
    <row r="25" spans="2:31" x14ac:dyDescent="0.35">
      <c r="B25" s="12">
        <v>11</v>
      </c>
      <c r="D25" t="str">
        <f>IF(COUNT(O25:P25)=0,"", COUNT(O25:P25))</f>
        <v/>
      </c>
      <c r="E25" t="str">
        <f t="shared" si="0"/>
        <v/>
      </c>
      <c r="F25" t="str">
        <f>IFERROR(LARGE((O25:AE25),1),"")</f>
        <v/>
      </c>
      <c r="G25" t="str">
        <f>IFERROR(LARGE((O25:AE25),2),"")</f>
        <v/>
      </c>
      <c r="H25" t="str">
        <f>IFERROR(LARGE((O25:AE25),3),"")</f>
        <v/>
      </c>
      <c r="I25" t="str">
        <f>IFERROR(LARGE((O25:AE25),4),"")</f>
        <v/>
      </c>
      <c r="J25" t="str">
        <f>IFERROR(LARGE((O25:AE25),5),"")</f>
        <v/>
      </c>
      <c r="K25" t="str">
        <f t="shared" si="1"/>
        <v/>
      </c>
      <c r="O25" s="12" t="s">
        <v>11</v>
      </c>
      <c r="P25" s="12" t="s">
        <v>11</v>
      </c>
      <c r="Q25" s="12" t="s">
        <v>11</v>
      </c>
      <c r="R25" s="12" t="s">
        <v>11</v>
      </c>
      <c r="S25" s="12" t="s">
        <v>11</v>
      </c>
      <c r="T25" s="12" t="s">
        <v>11</v>
      </c>
      <c r="U25" s="12" t="s">
        <v>11</v>
      </c>
      <c r="V25" s="12" t="s">
        <v>11</v>
      </c>
      <c r="W25" s="12" t="s">
        <v>11</v>
      </c>
      <c r="X25" s="12" t="s">
        <v>11</v>
      </c>
      <c r="Y25" s="12" t="s">
        <v>11</v>
      </c>
      <c r="Z25" s="12" t="s">
        <v>11</v>
      </c>
      <c r="AA25" s="12" t="s">
        <v>11</v>
      </c>
      <c r="AB25" s="12" t="s">
        <v>11</v>
      </c>
      <c r="AC25" s="12" t="s">
        <v>11</v>
      </c>
      <c r="AD25" s="12" t="s">
        <v>11</v>
      </c>
      <c r="AE25" s="12" t="s">
        <v>11</v>
      </c>
    </row>
    <row r="26" spans="2:31" x14ac:dyDescent="0.35">
      <c r="B26" s="12">
        <v>12</v>
      </c>
      <c r="D26" t="str">
        <f>IF(COUNT(O26:P26)=0,"", COUNT(O26:P26))</f>
        <v/>
      </c>
      <c r="E26" t="str">
        <f t="shared" si="0"/>
        <v/>
      </c>
      <c r="F26" t="str">
        <f>IFERROR(LARGE((O26:AE26),1),"")</f>
        <v/>
      </c>
      <c r="G26" t="str">
        <f>IFERROR(LARGE((O26:AE26),2),"")</f>
        <v/>
      </c>
      <c r="H26" t="str">
        <f>IFERROR(LARGE((O26:AE26),3),"")</f>
        <v/>
      </c>
      <c r="I26" t="str">
        <f>IFERROR(LARGE((O26:AE26),4),"")</f>
        <v/>
      </c>
      <c r="J26" t="str">
        <f>IFERROR(LARGE((O26:AE26),5),"")</f>
        <v/>
      </c>
      <c r="K26" t="str">
        <f t="shared" si="1"/>
        <v/>
      </c>
      <c r="O26" s="12" t="s">
        <v>11</v>
      </c>
      <c r="P26" s="12" t="s">
        <v>11</v>
      </c>
      <c r="Q26" s="12" t="s">
        <v>11</v>
      </c>
      <c r="R26" s="12" t="s">
        <v>11</v>
      </c>
      <c r="S26" s="12" t="s">
        <v>11</v>
      </c>
      <c r="T26" s="12" t="s">
        <v>11</v>
      </c>
      <c r="U26" s="12" t="s">
        <v>11</v>
      </c>
      <c r="V26" s="12" t="s">
        <v>11</v>
      </c>
      <c r="W26" s="12" t="s">
        <v>11</v>
      </c>
      <c r="X26" s="12" t="s">
        <v>11</v>
      </c>
      <c r="Y26" s="12" t="s">
        <v>11</v>
      </c>
      <c r="Z26" s="12" t="s">
        <v>11</v>
      </c>
      <c r="AA26" s="12" t="s">
        <v>11</v>
      </c>
      <c r="AB26" s="12" t="s">
        <v>11</v>
      </c>
      <c r="AC26" s="12" t="s">
        <v>11</v>
      </c>
      <c r="AD26" s="12" t="s">
        <v>11</v>
      </c>
      <c r="AE26" s="12" t="s">
        <v>11</v>
      </c>
    </row>
    <row r="27" spans="2:31" x14ac:dyDescent="0.35">
      <c r="B27" s="12">
        <v>13</v>
      </c>
      <c r="D27" t="str">
        <f>IF(COUNT(O27:P27)=0,"", COUNT(O27:P27))</f>
        <v/>
      </c>
      <c r="E27" t="str">
        <f t="shared" si="0"/>
        <v/>
      </c>
      <c r="F27" t="str">
        <f>IFERROR(LARGE((O27:AE27),1),"")</f>
        <v/>
      </c>
      <c r="G27" t="str">
        <f>IFERROR(LARGE((O27:AE27),2),"")</f>
        <v/>
      </c>
      <c r="H27" t="str">
        <f>IFERROR(LARGE((O27:AE27),3),"")</f>
        <v/>
      </c>
      <c r="I27" t="str">
        <f>IFERROR(LARGE((O27:AE27),4),"")</f>
        <v/>
      </c>
      <c r="J27" t="str">
        <f>IFERROR(LARGE((O27:AE27),5),"")</f>
        <v/>
      </c>
      <c r="K27" t="str">
        <f t="shared" si="1"/>
        <v/>
      </c>
      <c r="O27" s="12" t="s">
        <v>11</v>
      </c>
      <c r="P27" s="12" t="s">
        <v>11</v>
      </c>
      <c r="Q27" s="12" t="s">
        <v>11</v>
      </c>
      <c r="R27" s="12" t="s">
        <v>11</v>
      </c>
      <c r="S27" s="12" t="s">
        <v>11</v>
      </c>
      <c r="T27" s="12" t="s">
        <v>11</v>
      </c>
      <c r="U27" s="12" t="s">
        <v>11</v>
      </c>
      <c r="V27" s="12" t="s">
        <v>11</v>
      </c>
      <c r="W27" s="12" t="s">
        <v>11</v>
      </c>
      <c r="X27" s="12" t="s">
        <v>11</v>
      </c>
      <c r="Y27" s="12" t="s">
        <v>11</v>
      </c>
      <c r="Z27" s="12" t="s">
        <v>11</v>
      </c>
      <c r="AA27" s="12" t="s">
        <v>11</v>
      </c>
      <c r="AB27" s="12" t="s">
        <v>11</v>
      </c>
      <c r="AC27" s="12" t="s">
        <v>11</v>
      </c>
      <c r="AD27" s="12" t="s">
        <v>11</v>
      </c>
      <c r="AE27" s="12" t="s">
        <v>11</v>
      </c>
    </row>
    <row r="28" spans="2:31" x14ac:dyDescent="0.35">
      <c r="B28" s="12">
        <v>14</v>
      </c>
      <c r="D28" t="str">
        <f>IF(COUNT(O28:P28)=0,"", COUNT(O28:P28))</f>
        <v/>
      </c>
      <c r="E28" t="str">
        <f t="shared" si="0"/>
        <v/>
      </c>
      <c r="F28" t="str">
        <f>IFERROR(LARGE((O28:P28),1),"")</f>
        <v/>
      </c>
      <c r="G28" t="str">
        <f>IFERROR(LARGE((O28:P28),2),"")</f>
        <v/>
      </c>
      <c r="H28" t="str">
        <f>IFERROR(LARGE((O28:P28),3),"")</f>
        <v/>
      </c>
      <c r="I28" t="str">
        <f>IFERROR(LARGE((O28:P28),4),"")</f>
        <v/>
      </c>
      <c r="J28" t="str">
        <f>IFERROR(LARGE((O28:P28),5),"")</f>
        <v/>
      </c>
      <c r="K28" t="str">
        <f t="shared" si="1"/>
        <v/>
      </c>
      <c r="O28" s="12" t="s">
        <v>11</v>
      </c>
      <c r="P28" s="12" t="s">
        <v>11</v>
      </c>
      <c r="Q28" s="12" t="s">
        <v>11</v>
      </c>
      <c r="R28" s="12" t="s">
        <v>11</v>
      </c>
      <c r="S28" s="12" t="s">
        <v>11</v>
      </c>
      <c r="T28" s="12" t="s">
        <v>11</v>
      </c>
      <c r="U28" s="12" t="s">
        <v>11</v>
      </c>
      <c r="V28" s="12" t="s">
        <v>11</v>
      </c>
      <c r="W28" s="12" t="s">
        <v>11</v>
      </c>
      <c r="X28" s="12" t="s">
        <v>11</v>
      </c>
      <c r="Y28" s="12" t="s">
        <v>11</v>
      </c>
      <c r="Z28" s="12" t="s">
        <v>11</v>
      </c>
      <c r="AA28" s="12" t="s">
        <v>11</v>
      </c>
      <c r="AB28" s="12" t="s">
        <v>11</v>
      </c>
      <c r="AC28" s="12" t="s">
        <v>11</v>
      </c>
      <c r="AD28" s="12" t="s">
        <v>11</v>
      </c>
      <c r="AE28" s="12" t="s">
        <v>11</v>
      </c>
    </row>
  </sheetData>
  <mergeCells count="5">
    <mergeCell ref="A6:D6"/>
    <mergeCell ref="A7:D7"/>
    <mergeCell ref="A8:D8"/>
    <mergeCell ref="F13:J13"/>
    <mergeCell ref="A5:D5"/>
  </mergeCells>
  <phoneticPr fontId="8" type="noConversion"/>
  <conditionalFormatting sqref="O15:AE28">
    <cfRule type="containsText" dxfId="2" priority="1" operator="containsText" text="Score">
      <formula>NOT(ISERROR(SEARCH("Score",O15)))</formula>
    </cfRule>
    <cfRule type="cellIs" dxfId="1" priority="2" operator="greaterThanOrEqual">
      <formula>$J15</formula>
    </cfRule>
    <cfRule type="cellIs" dxfId="0" priority="3" operator="lessThan">
      <formula>$J15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36"/>
  <sheetViews>
    <sheetView topLeftCell="A11" zoomScaleNormal="100" workbookViewId="0">
      <selection activeCell="H25" sqref="H25"/>
    </sheetView>
  </sheetViews>
  <sheetFormatPr defaultColWidth="8.81640625"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Summary!A1</f>
        <v>USA Shooting Pistol Rankings</v>
      </c>
    </row>
    <row r="2" spans="1:13" x14ac:dyDescent="0.35">
      <c r="A2" s="110">
        <v>45747</v>
      </c>
      <c r="B2" s="111">
        <v>2025</v>
      </c>
    </row>
    <row r="3" spans="1:13" x14ac:dyDescent="0.35">
      <c r="A3" s="2"/>
    </row>
    <row r="4" spans="1:13" ht="21" x14ac:dyDescent="0.35">
      <c r="A4" s="121" t="s">
        <v>26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6" spans="1:13" x14ac:dyDescent="0.35">
      <c r="A6" s="13" t="s">
        <v>17</v>
      </c>
    </row>
    <row r="7" spans="1:13" ht="18.5" x14ac:dyDescent="0.35">
      <c r="A7" s="5" t="s">
        <v>35</v>
      </c>
      <c r="E7" s="5" t="s">
        <v>36</v>
      </c>
      <c r="G7" s="14">
        <v>562</v>
      </c>
    </row>
    <row r="8" spans="1:13" ht="18.5" x14ac:dyDescent="0.35">
      <c r="A8" s="5"/>
      <c r="E8" s="5" t="s">
        <v>37</v>
      </c>
      <c r="G8" s="14">
        <f>'Women''s Air Pistol Scores'!E8</f>
        <v>562</v>
      </c>
    </row>
    <row r="9" spans="1:13" x14ac:dyDescent="0.35">
      <c r="A9" s="13" t="s">
        <v>18</v>
      </c>
    </row>
    <row r="11" spans="1:13" ht="18.5" x14ac:dyDescent="0.45">
      <c r="C11" s="120" t="s">
        <v>28</v>
      </c>
      <c r="D11" s="120"/>
      <c r="E11" s="120"/>
      <c r="F11" s="1"/>
      <c r="J11" s="120" t="s">
        <v>29</v>
      </c>
      <c r="K11" s="120"/>
      <c r="L11" s="120"/>
      <c r="M11" s="1"/>
    </row>
    <row r="12" spans="1:13" x14ac:dyDescent="0.35">
      <c r="C12" s="32" t="s">
        <v>21</v>
      </c>
      <c r="D12" s="18"/>
      <c r="E12" s="27">
        <f>'Men''s Air Pistol Scores'!E6</f>
        <v>575</v>
      </c>
      <c r="J12" s="17" t="s">
        <v>21</v>
      </c>
      <c r="K12" s="18"/>
      <c r="L12" s="27">
        <f>'Women''s Air Pistol Scores'!E6</f>
        <v>570</v>
      </c>
    </row>
    <row r="13" spans="1:13" x14ac:dyDescent="0.35">
      <c r="C13" s="19" t="s">
        <v>22</v>
      </c>
      <c r="D13" s="20"/>
      <c r="E13" s="28">
        <f>'Men''s Air Pistol Scores'!E7</f>
        <v>572</v>
      </c>
      <c r="J13" s="19" t="s">
        <v>22</v>
      </c>
      <c r="K13" s="20"/>
      <c r="L13" s="28">
        <f>'Women''s Air Pistol Scores'!E7</f>
        <v>567</v>
      </c>
    </row>
    <row r="14" spans="1:13" x14ac:dyDescent="0.35">
      <c r="C14" s="21" t="s">
        <v>19</v>
      </c>
      <c r="D14" s="22"/>
      <c r="E14" s="29"/>
      <c r="J14" s="21" t="s">
        <v>19</v>
      </c>
      <c r="K14" s="22"/>
      <c r="L14" s="29"/>
    </row>
    <row r="15" spans="1:13" x14ac:dyDescent="0.35">
      <c r="C15" s="24" t="s">
        <v>20</v>
      </c>
      <c r="D15" s="25"/>
      <c r="E15" s="26"/>
      <c r="J15" s="24" t="s">
        <v>20</v>
      </c>
      <c r="K15" s="25"/>
      <c r="L15" s="26"/>
    </row>
    <row r="16" spans="1:13" ht="15" thickBot="1" x14ac:dyDescent="0.4"/>
    <row r="17" spans="2:13" x14ac:dyDescent="0.35">
      <c r="B17" s="122" t="s">
        <v>23</v>
      </c>
      <c r="C17" s="124" t="s">
        <v>9</v>
      </c>
      <c r="D17" s="125"/>
      <c r="E17" s="30" t="s">
        <v>10</v>
      </c>
      <c r="F17" s="30" t="s">
        <v>13</v>
      </c>
      <c r="I17" s="122" t="s">
        <v>23</v>
      </c>
      <c r="J17" s="122" t="s">
        <v>9</v>
      </c>
      <c r="K17" s="122"/>
      <c r="L17" s="30" t="s">
        <v>10</v>
      </c>
      <c r="M17" s="30" t="s">
        <v>13</v>
      </c>
    </row>
    <row r="18" spans="2:13" ht="15" thickBot="1" x14ac:dyDescent="0.4">
      <c r="B18" s="123"/>
      <c r="C18" s="126"/>
      <c r="D18" s="127"/>
      <c r="E18" s="31" t="s">
        <v>24</v>
      </c>
      <c r="F18" s="31" t="s">
        <v>12</v>
      </c>
      <c r="I18" s="123"/>
      <c r="J18" s="123"/>
      <c r="K18" s="123"/>
      <c r="L18" s="31" t="s">
        <v>24</v>
      </c>
      <c r="M18" s="31" t="s">
        <v>12</v>
      </c>
    </row>
    <row r="19" spans="2:13" x14ac:dyDescent="0.35">
      <c r="B19" s="81">
        <v>1</v>
      </c>
      <c r="C19" s="82" t="str">
        <f>IF('Men''s Air Pistol Scores'!C15="","",'Men''s Air Pistol Scores'!C15)</f>
        <v>Nick Mowrer</v>
      </c>
      <c r="D19" s="82"/>
      <c r="E19" s="83">
        <f>'Men''s Air Pistol Scores'!E15</f>
        <v>5</v>
      </c>
      <c r="F19" s="84">
        <f>'Men''s Air Pistol Scores'!K15</f>
        <v>576.20000000000005</v>
      </c>
      <c r="G19" s="9"/>
      <c r="I19" s="95">
        <v>4</v>
      </c>
      <c r="J19" s="96" t="str">
        <f>IF('Women''s Air Pistol Scores'!C18="","",'Women''s Air Pistol Scores'!C18)</f>
        <v>Nathalia Tobar</v>
      </c>
      <c r="K19" s="96"/>
      <c r="L19" s="97">
        <f>'Women''s Air Pistol Scores'!E18</f>
        <v>5</v>
      </c>
      <c r="M19" s="98">
        <f>'Women''s Air Pistol Scores'!K18</f>
        <v>584</v>
      </c>
    </row>
    <row r="20" spans="2:13" x14ac:dyDescent="0.35">
      <c r="B20" s="108">
        <v>2</v>
      </c>
      <c r="C20" s="105" t="str">
        <f>IF('Men''s Air Pistol Scores'!C25="","",'Men''s Air Pistol Scores'!C25)</f>
        <v>Sam Gens</v>
      </c>
      <c r="D20" s="105"/>
      <c r="E20" s="106">
        <f>'Men''s Air Pistol Scores'!E25</f>
        <v>5</v>
      </c>
      <c r="F20" s="107">
        <f>'Men''s Air Pistol Scores'!K25</f>
        <v>568.79999999999995</v>
      </c>
      <c r="G20" s="9"/>
      <c r="I20" s="95">
        <v>3</v>
      </c>
      <c r="J20" s="99" t="str">
        <f>IF('Women''s Air Pistol Scores'!C17="","",'Women''s Air Pistol Scores'!C17)</f>
        <v>Suman Sanghera</v>
      </c>
      <c r="K20" s="99"/>
      <c r="L20" s="97">
        <f>'Women''s Air Pistol Scores'!E17</f>
        <v>5</v>
      </c>
      <c r="M20" s="98">
        <f>'Women''s Air Pistol Scores'!K17</f>
        <v>579.4</v>
      </c>
    </row>
    <row r="21" spans="2:13" x14ac:dyDescent="0.35">
      <c r="B21" s="100">
        <v>3</v>
      </c>
      <c r="C21" s="101" t="str">
        <f>IF('Men''s Air Pistol Scores'!C19="","",'Men''s Air Pistol Scores'!C19)</f>
        <v>Jay Shi</v>
      </c>
      <c r="D21" s="101"/>
      <c r="E21" s="102">
        <f>'Men''s Air Pistol Scores'!E19</f>
        <v>3</v>
      </c>
      <c r="F21" s="103">
        <f>'Men''s Air Pistol Scores'!K19</f>
        <v>560</v>
      </c>
      <c r="G21" s="9"/>
      <c r="I21" s="95">
        <v>2</v>
      </c>
      <c r="J21" s="99" t="str">
        <f>IF('Women''s Air Pistol Scores'!C16="","",'Women''s Air Pistol Scores'!C16)</f>
        <v>Katelyn Abeln</v>
      </c>
      <c r="K21" s="99"/>
      <c r="L21" s="97">
        <f>'Women''s Air Pistol Scores'!E16</f>
        <v>1</v>
      </c>
      <c r="M21" s="98">
        <f>'Women''s Air Pistol Scores'!K16</f>
        <v>565</v>
      </c>
    </row>
    <row r="22" spans="2:13" x14ac:dyDescent="0.35">
      <c r="B22" s="108">
        <v>4</v>
      </c>
      <c r="C22" s="105" t="str">
        <f>IF('Men''s Air Pistol Scores'!C22="","",'Men''s Air Pistol Scores'!C22)</f>
        <v>Marcus Klemp</v>
      </c>
      <c r="D22" s="105"/>
      <c r="E22" s="106">
        <f>'Men''s Air Pistol Scores'!E22</f>
        <v>5</v>
      </c>
      <c r="F22" s="107">
        <f>'Men''s Air Pistol Scores'!K22</f>
        <v>574</v>
      </c>
      <c r="G22" s="9"/>
      <c r="I22" s="95">
        <v>5</v>
      </c>
      <c r="J22" s="99" t="str">
        <f>IF('Women''s Air Pistol Scores'!C15="","",'Women''s Air Pistol Scores'!C15)</f>
        <v>Alexis Lagan</v>
      </c>
      <c r="K22" s="99"/>
      <c r="L22" s="97">
        <f>'Women''s Air Pistol Scores'!E15</f>
        <v>4</v>
      </c>
      <c r="M22" s="98">
        <f>'Women''s Air Pistol Scores'!K15</f>
        <v>567.75</v>
      </c>
    </row>
    <row r="23" spans="2:13" x14ac:dyDescent="0.35">
      <c r="B23" s="85">
        <v>5</v>
      </c>
      <c r="C23" s="86" t="str">
        <f>IF('Men''s Air Pistol Scores'!C16="","",'Men''s Air Pistol Scores'!C16)</f>
        <v>James Hall</v>
      </c>
      <c r="D23" s="86"/>
      <c r="E23" s="87">
        <f>'Men''s Air Pistol Scores'!E16</f>
        <v>3</v>
      </c>
      <c r="F23" s="88">
        <f>'Men''s Air Pistol Scores'!K16</f>
        <v>568</v>
      </c>
      <c r="G23" s="9"/>
      <c r="I23" s="95">
        <v>1</v>
      </c>
      <c r="J23" s="99" t="str">
        <f>IF('Women''s Air Pistol Scores'!C19="","",'Women''s Air Pistol Scores'!C19)</f>
        <v>Lisa Emmert</v>
      </c>
      <c r="K23" s="99"/>
      <c r="L23" s="97">
        <f>'Women''s Air Pistol Scores'!E19</f>
        <v>5</v>
      </c>
      <c r="M23" s="98">
        <f>'Women''s Air Pistol Scores'!K19</f>
        <v>573</v>
      </c>
    </row>
    <row r="24" spans="2:13" x14ac:dyDescent="0.35">
      <c r="B24" s="85">
        <v>6</v>
      </c>
      <c r="C24" s="86" t="str">
        <f>IF('Men''s Air Pistol Scores'!C17="","",'Men''s Air Pistol Scores'!C17)</f>
        <v>Tim Schmeltzer</v>
      </c>
      <c r="D24" s="86"/>
      <c r="E24" s="87">
        <f>'Men''s Air Pistol Scores'!E17</f>
        <v>5</v>
      </c>
      <c r="F24" s="88">
        <f>'Men''s Air Pistol Scores'!K17</f>
        <v>566.4</v>
      </c>
      <c r="I24" s="12">
        <v>6</v>
      </c>
      <c r="J24" s="11" t="str">
        <f>IF('Women''s Air Pistol Scores'!C21="","",'Women''s Air Pistol Scores'!C21)</f>
        <v>Sandra Uptagrafft</v>
      </c>
      <c r="K24" s="11"/>
      <c r="L24" s="9">
        <f>'Women''s Air Pistol Scores'!E21</f>
        <v>2</v>
      </c>
      <c r="M24" s="70">
        <f>'Women''s Air Pistol Scores'!K21</f>
        <v>567.5</v>
      </c>
    </row>
    <row r="25" spans="2:13" x14ac:dyDescent="0.35">
      <c r="B25" s="100">
        <v>7</v>
      </c>
      <c r="C25" s="86" t="str">
        <f>IF('Men''s Air Pistol Scores'!C18="","",'Men''s Air Pistol Scores'!C18)</f>
        <v>Anthony Lutz</v>
      </c>
      <c r="D25" s="86"/>
      <c r="E25" s="87">
        <f>'Men''s Air Pistol Scores'!E18</f>
        <v>4</v>
      </c>
      <c r="F25" s="88">
        <f>'Men''s Air Pistol Scores'!K18</f>
        <v>566.5</v>
      </c>
      <c r="I25" s="12">
        <v>7</v>
      </c>
      <c r="J25" s="86" t="e">
        <f>IF('Women''s Air Pistol Scores'!#REF!="","",'Women''s Air Pistol Scores'!#REF!)</f>
        <v>#REF!</v>
      </c>
      <c r="K25" s="86"/>
      <c r="L25" s="87" t="e">
        <f>'Women''s Air Pistol Scores'!#REF!</f>
        <v>#REF!</v>
      </c>
      <c r="M25" s="88" t="e">
        <f>'Women''s Air Pistol Scores'!#REF!</f>
        <v>#REF!</v>
      </c>
    </row>
    <row r="26" spans="2:13" x14ac:dyDescent="0.35">
      <c r="B26" s="85">
        <v>8</v>
      </c>
      <c r="C26" s="86" t="str">
        <f>IF('Men''s Air Pistol Scores'!C23="","",'Men''s Air Pistol Scores'!C23)</f>
        <v>Nathan Lim</v>
      </c>
      <c r="D26" s="86"/>
      <c r="E26" s="87">
        <f>'Men''s Air Pistol Scores'!E23</f>
        <v>5</v>
      </c>
      <c r="F26" s="88">
        <f>'Men''s Air Pistol Scores'!K23</f>
        <v>564.4</v>
      </c>
      <c r="I26" s="85">
        <v>9</v>
      </c>
      <c r="J26" s="86" t="str">
        <f>IF('Women''s Air Pistol Scores'!C20="","",'Women''s Air Pistol Scores'!C20)</f>
        <v>Ada Korkhin</v>
      </c>
      <c r="K26" s="86"/>
      <c r="L26" s="87">
        <f>'Women''s Air Pistol Scores'!E20</f>
        <v>2</v>
      </c>
      <c r="M26" s="88">
        <f>'Women''s Air Pistol Scores'!K20</f>
        <v>556</v>
      </c>
    </row>
    <row r="27" spans="2:13" x14ac:dyDescent="0.35">
      <c r="B27" s="85">
        <v>9</v>
      </c>
      <c r="C27" s="101" t="str">
        <f>IF('Men''s Air Pistol Scores'!C21="","",'Men''s Air Pistol Scores'!C21)</f>
        <v>Blaine Simpson</v>
      </c>
      <c r="D27" s="101"/>
      <c r="E27" s="102">
        <f>'Men''s Air Pistol Scores'!E21</f>
        <v>2</v>
      </c>
      <c r="F27" s="103">
        <f>'Men''s Air Pistol Scores'!K21</f>
        <v>563</v>
      </c>
      <c r="I27" s="12">
        <v>8</v>
      </c>
      <c r="J27" s="11" t="e">
        <f>IF('Women''s Air Pistol Scores'!#REF!="","",'Women''s Air Pistol Scores'!#REF!)</f>
        <v>#REF!</v>
      </c>
      <c r="K27" s="11"/>
      <c r="L27" s="9" t="e">
        <f>'Women''s Air Pistol Scores'!#REF!</f>
        <v>#REF!</v>
      </c>
      <c r="M27" s="70" t="e">
        <f>'Women''s Air Pistol Scores'!#REF!</f>
        <v>#REF!</v>
      </c>
    </row>
    <row r="28" spans="2:13" x14ac:dyDescent="0.35">
      <c r="B28" s="100">
        <v>10</v>
      </c>
      <c r="C28" s="86" t="str">
        <f>IF('Men''s Air Pistol Scores'!C20="","",'Men''s Air Pistol Scores'!C20)</f>
        <v>Sergey Kalinchenko</v>
      </c>
      <c r="D28" s="86"/>
      <c r="E28" s="87">
        <f>'Men''s Air Pistol Scores'!E20</f>
        <v>4</v>
      </c>
      <c r="F28" s="88">
        <f>'Men''s Air Pistol Scores'!K20</f>
        <v>563.6</v>
      </c>
      <c r="I28" s="12">
        <v>10</v>
      </c>
      <c r="J28" s="11" t="str">
        <f>IF('Women''s Air Pistol Scores'!C22="","",'Women''s Air Pistol Scores'!C22)</f>
        <v/>
      </c>
      <c r="K28" s="11"/>
      <c r="L28" s="9" t="str">
        <f>'Women''s Air Pistol Scores'!E22</f>
        <v/>
      </c>
      <c r="M28" s="70" t="str">
        <f>'Women''s Air Pistol Scores'!K22</f>
        <v/>
      </c>
    </row>
    <row r="29" spans="2:13" x14ac:dyDescent="0.35">
      <c r="B29" s="100">
        <v>11</v>
      </c>
      <c r="C29" s="101" t="str">
        <f>IF('Men''s Air Pistol Scores'!C24="","",'Men''s Air Pistol Scores'!C24)</f>
        <v>Mark Shen</v>
      </c>
      <c r="D29" s="101"/>
      <c r="E29" s="102">
        <f>'Men''s Air Pistol Scores'!E24</f>
        <v>5</v>
      </c>
      <c r="F29" s="103">
        <f>'Men''s Air Pistol Scores'!K24</f>
        <v>560.20000000000005</v>
      </c>
      <c r="I29" s="12">
        <v>11</v>
      </c>
      <c r="J29" s="11" t="str">
        <f>IF('Women''s Air Pistol Scores'!C23="","",'Women''s Air Pistol Scores'!C23)</f>
        <v/>
      </c>
      <c r="K29" s="11"/>
      <c r="L29" s="9" t="str">
        <f>'Women''s Air Pistol Scores'!E23</f>
        <v/>
      </c>
      <c r="M29" s="70" t="str">
        <f>'Women''s Air Pistol Scores'!K23</f>
        <v/>
      </c>
    </row>
    <row r="30" spans="2:13" x14ac:dyDescent="0.35">
      <c r="B30" s="100">
        <v>12</v>
      </c>
      <c r="C30" s="86" t="str">
        <f>IF('Men''s Air Pistol Scores'!C26="","",'Men''s Air Pistol Scores'!C26)</f>
        <v>Reese Metzler</v>
      </c>
      <c r="D30" s="86"/>
      <c r="E30" s="87">
        <f>'Men''s Air Pistol Scores'!E26</f>
        <v>5</v>
      </c>
      <c r="F30" s="88">
        <f>'Men''s Air Pistol Scores'!K26</f>
        <v>565</v>
      </c>
      <c r="I30" s="12">
        <v>12</v>
      </c>
      <c r="J30" s="11" t="str">
        <f>IF('Women''s Air Pistol Scores'!C24="","",'Women''s Air Pistol Scores'!C24)</f>
        <v/>
      </c>
      <c r="K30" s="11"/>
      <c r="L30" s="9" t="str">
        <f>'Women''s Air Pistol Scores'!E24</f>
        <v/>
      </c>
      <c r="M30" s="70" t="str">
        <f>'Women''s Air Pistol Scores'!K24</f>
        <v/>
      </c>
    </row>
    <row r="31" spans="2:13" x14ac:dyDescent="0.35">
      <c r="B31" s="100">
        <v>13</v>
      </c>
      <c r="C31" s="11" t="str">
        <f>IF('Men''s Air Pistol Scores'!C27="","",'Men''s Air Pistol Scores'!C27)</f>
        <v>Elie Arkin</v>
      </c>
      <c r="D31" s="11"/>
      <c r="E31" s="9">
        <f>'Men''s Air Pistol Scores'!E27</f>
        <v>5</v>
      </c>
      <c r="F31" s="70">
        <f>'Men''s Air Pistol Scores'!K27</f>
        <v>556.79999999999995</v>
      </c>
    </row>
    <row r="32" spans="2:13" x14ac:dyDescent="0.35">
      <c r="B32" s="12">
        <v>14</v>
      </c>
      <c r="C32" s="101" t="e">
        <f>IF('Men''s Air Pistol Scores'!#REF!="","",'Men''s Air Pistol Scores'!#REF!)</f>
        <v>#REF!</v>
      </c>
      <c r="D32" s="101"/>
      <c r="E32" s="102" t="e">
        <f>'Men''s Air Pistol Scores'!#REF!</f>
        <v>#REF!</v>
      </c>
      <c r="F32" s="103" t="e">
        <f>'Men''s Air Pistol Scores'!#REF!</f>
        <v>#REF!</v>
      </c>
    </row>
    <row r="33" spans="2:6" x14ac:dyDescent="0.35">
      <c r="B33" s="12">
        <v>15</v>
      </c>
      <c r="C33" s="11" t="str">
        <f>IF('Men''s Air Pistol Scores'!C28="","",'Men''s Air Pistol Scores'!C28)</f>
        <v>Jason Gregoire</v>
      </c>
      <c r="D33" s="11"/>
      <c r="E33" s="9">
        <f>'Men''s Air Pistol Scores'!E28</f>
        <v>2</v>
      </c>
      <c r="F33" s="70">
        <f>'Men''s Air Pistol Scores'!K28</f>
        <v>571</v>
      </c>
    </row>
    <row r="34" spans="2:6" x14ac:dyDescent="0.35">
      <c r="B34" s="12">
        <v>16</v>
      </c>
      <c r="C34" s="11" t="str">
        <f>IF('Men''s Air Pistol Scores'!C29="","",'Men''s Air Pistol Scores'!C29)</f>
        <v>John Kish</v>
      </c>
      <c r="D34" s="11"/>
      <c r="E34" s="9">
        <f>'Men''s Air Pistol Scores'!E29</f>
        <v>2</v>
      </c>
      <c r="F34" s="70">
        <f>'Men''s Air Pistol Scores'!K29</f>
        <v>570</v>
      </c>
    </row>
    <row r="35" spans="2:6" x14ac:dyDescent="0.35">
      <c r="B35" s="12">
        <v>17</v>
      </c>
      <c r="C35" s="11" t="str">
        <f>IF('Men''s Air Pistol Scores'!C30="","",'Men''s Air Pistol Scores'!C30)</f>
        <v>Jared Sonti</v>
      </c>
      <c r="D35" s="11"/>
      <c r="E35" s="9">
        <f>'Men''s Air Pistol Scores'!E30</f>
        <v>4</v>
      </c>
      <c r="F35" s="70">
        <f>'Men''s Air Pistol Scores'!K30</f>
        <v>567.25</v>
      </c>
    </row>
    <row r="36" spans="2:6" x14ac:dyDescent="0.35">
      <c r="B36" s="12">
        <v>18</v>
      </c>
      <c r="C36" s="11" t="str">
        <f>IF('Men''s Air Pistol Scores'!C31="","",'Men''s Air Pistol Scores'!C31)</f>
        <v>Greg Markowski</v>
      </c>
      <c r="D36" s="11"/>
      <c r="E36" s="9">
        <f>'Men''s Air Pistol Scores'!E31</f>
        <v>2</v>
      </c>
      <c r="F36" s="70">
        <f>'Men''s Air Pistol Scores'!K31</f>
        <v>561.5</v>
      </c>
    </row>
  </sheetData>
  <sortState xmlns:xlrd2="http://schemas.microsoft.com/office/spreadsheetml/2017/richdata2" ref="J19:M27">
    <sortCondition descending="1" ref="M19:M27"/>
  </sortState>
  <mergeCells count="7">
    <mergeCell ref="J11:L11"/>
    <mergeCell ref="A4:M4"/>
    <mergeCell ref="I17:I18"/>
    <mergeCell ref="J17:K18"/>
    <mergeCell ref="B17:B18"/>
    <mergeCell ref="C17:D18"/>
    <mergeCell ref="C11:E1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32"/>
  <sheetViews>
    <sheetView topLeftCell="A16" workbookViewId="0">
      <selection activeCell="E22" sqref="E22"/>
    </sheetView>
  </sheetViews>
  <sheetFormatPr defaultColWidth="8.81640625"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Summary!A1</f>
        <v>USA Shooting Pistol Rankings</v>
      </c>
    </row>
    <row r="2" spans="1:13" x14ac:dyDescent="0.35">
      <c r="A2" s="110">
        <v>45747</v>
      </c>
      <c r="B2" s="111">
        <v>2025</v>
      </c>
    </row>
    <row r="3" spans="1:13" x14ac:dyDescent="0.35">
      <c r="A3" s="2"/>
    </row>
    <row r="4" spans="1:13" ht="21" x14ac:dyDescent="0.35">
      <c r="A4" s="121" t="s">
        <v>26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6" spans="1:13" x14ac:dyDescent="0.35">
      <c r="A6" s="13" t="s">
        <v>17</v>
      </c>
    </row>
    <row r="7" spans="1:13" ht="18.5" x14ac:dyDescent="0.35">
      <c r="A7" s="5" t="s">
        <v>38</v>
      </c>
      <c r="E7" s="5" t="s">
        <v>39</v>
      </c>
      <c r="G7" s="56">
        <f>'Men''s Rapid Fire Scores'!E8</f>
        <v>564</v>
      </c>
    </row>
    <row r="8" spans="1:13" ht="18.5" x14ac:dyDescent="0.35">
      <c r="A8" s="5"/>
      <c r="E8" s="5" t="s">
        <v>40</v>
      </c>
      <c r="F8" s="56"/>
      <c r="G8" s="56">
        <f>'Women''s Sport Pistol Scores'!E8</f>
        <v>564</v>
      </c>
    </row>
    <row r="9" spans="1:13" x14ac:dyDescent="0.35">
      <c r="A9" s="13" t="s">
        <v>18</v>
      </c>
    </row>
    <row r="11" spans="1:13" ht="18.5" x14ac:dyDescent="0.45">
      <c r="C11" s="120" t="s">
        <v>30</v>
      </c>
      <c r="D11" s="120"/>
      <c r="E11" s="120"/>
      <c r="F11" s="1"/>
      <c r="J11" s="120" t="s">
        <v>31</v>
      </c>
      <c r="K11" s="120"/>
      <c r="L11" s="120"/>
      <c r="M11" s="1"/>
    </row>
    <row r="12" spans="1:13" x14ac:dyDescent="0.35">
      <c r="C12" s="32" t="s">
        <v>21</v>
      </c>
      <c r="D12" s="18"/>
      <c r="E12" s="80">
        <f>'Men''s Rapid Fire Scores'!E6</f>
        <v>575</v>
      </c>
      <c r="J12" s="17" t="s">
        <v>21</v>
      </c>
      <c r="K12" s="18"/>
      <c r="L12" s="54">
        <f>'Women''s Sport Pistol Scores'!E6</f>
        <v>576</v>
      </c>
    </row>
    <row r="13" spans="1:13" x14ac:dyDescent="0.35">
      <c r="C13" s="19" t="s">
        <v>22</v>
      </c>
      <c r="D13" s="20"/>
      <c r="E13" s="55">
        <f>'Men''s Rapid Fire Scores'!E7</f>
        <v>572</v>
      </c>
      <c r="J13" s="19" t="s">
        <v>22</v>
      </c>
      <c r="K13" s="20"/>
      <c r="L13" s="55">
        <f>'Women''s Sport Pistol Scores'!E7</f>
        <v>574</v>
      </c>
    </row>
    <row r="14" spans="1:13" x14ac:dyDescent="0.35">
      <c r="C14" s="21" t="s">
        <v>19</v>
      </c>
      <c r="D14" s="22"/>
      <c r="E14" s="29"/>
      <c r="J14" s="21" t="s">
        <v>19</v>
      </c>
      <c r="K14" s="22"/>
      <c r="L14" s="29"/>
    </row>
    <row r="15" spans="1:13" x14ac:dyDescent="0.35">
      <c r="C15" s="24" t="s">
        <v>20</v>
      </c>
      <c r="D15" s="25"/>
      <c r="E15" s="26"/>
      <c r="J15" s="24" t="s">
        <v>20</v>
      </c>
      <c r="K15" s="25"/>
      <c r="L15" s="26"/>
    </row>
    <row r="16" spans="1:13" ht="15" thickBot="1" x14ac:dyDescent="0.4"/>
    <row r="17" spans="2:13" x14ac:dyDescent="0.35">
      <c r="B17" s="122" t="s">
        <v>23</v>
      </c>
      <c r="C17" s="124" t="s">
        <v>9</v>
      </c>
      <c r="D17" s="125"/>
      <c r="E17" s="30" t="s">
        <v>10</v>
      </c>
      <c r="F17" s="30" t="s">
        <v>13</v>
      </c>
      <c r="I17" s="122" t="s">
        <v>23</v>
      </c>
      <c r="J17" s="122" t="s">
        <v>9</v>
      </c>
      <c r="K17" s="122"/>
      <c r="L17" s="30" t="s">
        <v>10</v>
      </c>
      <c r="M17" s="30" t="s">
        <v>13</v>
      </c>
    </row>
    <row r="18" spans="2:13" ht="15" thickBot="1" x14ac:dyDescent="0.4">
      <c r="B18" s="123"/>
      <c r="C18" s="126"/>
      <c r="D18" s="127"/>
      <c r="E18" s="31" t="s">
        <v>24</v>
      </c>
      <c r="F18" s="31" t="s">
        <v>12</v>
      </c>
      <c r="I18" s="123"/>
      <c r="J18" s="123"/>
      <c r="K18" s="123"/>
      <c r="L18" s="31" t="s">
        <v>24</v>
      </c>
      <c r="M18" s="31" t="s">
        <v>12</v>
      </c>
    </row>
    <row r="19" spans="2:13" x14ac:dyDescent="0.35">
      <c r="B19" s="12">
        <v>1</v>
      </c>
      <c r="C19" s="96" t="str">
        <f>IF('Men''s Rapid Fire Scores'!C16="","",'Men''s Rapid Fire Scores'!C16)</f>
        <v>Keith Sanderson</v>
      </c>
      <c r="D19" s="96"/>
      <c r="E19" s="97" t="str">
        <f>'Men''s Rapid Fire Scores'!E16</f>
        <v/>
      </c>
      <c r="F19" s="98">
        <f>'Men''s Rapid Fire Scores'!K16</f>
        <v>570</v>
      </c>
      <c r="G19" s="9"/>
      <c r="I19" s="12">
        <v>1</v>
      </c>
      <c r="J19" s="109" t="str">
        <f>IF('Women''s Sport Pistol Scores'!C15="","",'Women''s Sport Pistol Scores'!C15)</f>
        <v>Alexis Lagan</v>
      </c>
      <c r="K19" s="109"/>
      <c r="L19" s="9" t="str">
        <f>'Women''s Sport Pistol Scores'!E15</f>
        <v/>
      </c>
      <c r="M19" s="70" t="str">
        <f>'Women''s Sport Pistol Scores'!K15</f>
        <v/>
      </c>
    </row>
    <row r="20" spans="2:13" x14ac:dyDescent="0.35">
      <c r="B20" s="12">
        <v>2</v>
      </c>
      <c r="C20" s="104" t="str">
        <f>IF('Men''s Rapid Fire Scores'!C15="","",'Men''s Rapid Fire Scores'!C15)</f>
        <v>Henry Leverett</v>
      </c>
      <c r="D20" s="104"/>
      <c r="E20" s="93" t="str">
        <f>'Men''s Rapid Fire Scores'!E15</f>
        <v/>
      </c>
      <c r="F20" s="94" t="str">
        <f>'Men''s Rapid Fire Scores'!K15</f>
        <v/>
      </c>
      <c r="G20" s="9"/>
      <c r="I20" s="12">
        <v>2</v>
      </c>
      <c r="J20" s="99" t="str">
        <f>IF('Women''s Sport Pistol Scores'!C18="","",'Women''s Sport Pistol Scores'!C18)</f>
        <v>Lisa Emmert</v>
      </c>
      <c r="K20" s="99"/>
      <c r="L20" s="97">
        <f>'Women''s Sport Pistol Scores'!E18</f>
        <v>1</v>
      </c>
      <c r="M20" s="98">
        <f>'Women''s Sport Pistol Scores'!K18</f>
        <v>581.4</v>
      </c>
    </row>
    <row r="21" spans="2:13" x14ac:dyDescent="0.35">
      <c r="B21" s="12">
        <v>3</v>
      </c>
      <c r="C21" s="11" t="str">
        <f>IF('Men''s Rapid Fire Scores'!C17="","",'Men''s Rapid Fire Scores'!C17)</f>
        <v>Blaine Simpson</v>
      </c>
      <c r="D21" s="11"/>
      <c r="E21" s="9" t="str">
        <f>'Men''s Rapid Fire Scores'!E17</f>
        <v/>
      </c>
      <c r="F21" s="70">
        <f>'Men''s Rapid Fire Scores'!K17</f>
        <v>551.33333333333337</v>
      </c>
      <c r="G21" s="9"/>
      <c r="I21" s="12">
        <v>3</v>
      </c>
      <c r="J21" s="99" t="str">
        <f>IF('Women''s Sport Pistol Scores'!C16="","",'Women''s Sport Pistol Scores'!C16)</f>
        <v>Katelyn Abeln</v>
      </c>
      <c r="K21" s="99"/>
      <c r="L21" s="97" t="str">
        <f>'Women''s Sport Pistol Scores'!E16</f>
        <v/>
      </c>
      <c r="M21" s="98">
        <f>'Women''s Sport Pistol Scores'!K16</f>
        <v>574</v>
      </c>
    </row>
    <row r="22" spans="2:13" x14ac:dyDescent="0.35">
      <c r="B22" s="12">
        <v>4</v>
      </c>
      <c r="C22" s="11" t="str">
        <f>IF('Men''s Rapid Fire Scores'!C18="","",'Men''s Rapid Fire Scores'!C18)</f>
        <v>Austin Stone</v>
      </c>
      <c r="D22" s="11"/>
      <c r="E22" s="9" t="str">
        <f>'Men''s Rapid Fire Scores'!E18</f>
        <v/>
      </c>
      <c r="F22" s="70">
        <f>'Men''s Rapid Fire Scores'!K18</f>
        <v>553.25</v>
      </c>
      <c r="G22" s="9"/>
      <c r="I22" s="12">
        <v>4</v>
      </c>
      <c r="J22" s="99" t="str">
        <f>IF('Women''s Sport Pistol Scores'!C20="","",'Women''s Sport Pistol Scores'!C20)</f>
        <v>Ada Korkhin</v>
      </c>
      <c r="K22" s="99"/>
      <c r="L22" s="97" t="str">
        <f>'Women''s Sport Pistol Scores'!E20</f>
        <v/>
      </c>
      <c r="M22" s="98" t="str">
        <f>'Women''s Sport Pistol Scores'!K20</f>
        <v/>
      </c>
    </row>
    <row r="23" spans="2:13" x14ac:dyDescent="0.35">
      <c r="B23" s="12">
        <v>5</v>
      </c>
      <c r="C23" s="11" t="str">
        <f>IF('Men''s Rapid Fire Scores'!C19="","",'Men''s Rapid Fire Scores'!C19)</f>
        <v>Andrew Traciak</v>
      </c>
      <c r="D23" s="11"/>
      <c r="E23" s="9" t="str">
        <f>'Men''s Rapid Fire Scores'!E19</f>
        <v/>
      </c>
      <c r="F23" s="70">
        <f>'Men''s Rapid Fire Scores'!K19</f>
        <v>543</v>
      </c>
      <c r="G23" s="9"/>
      <c r="I23" s="12">
        <v>5</v>
      </c>
      <c r="J23" s="11" t="str">
        <f>IF('Women''s Sport Pistol Scores'!C19="","",'Women''s Sport Pistol Scores'!C19)</f>
        <v>Abbie Leverett</v>
      </c>
      <c r="K23" s="11"/>
      <c r="L23" s="9" t="str">
        <f>'Women''s Sport Pistol Scores'!E19</f>
        <v/>
      </c>
      <c r="M23" s="70">
        <f>'Women''s Sport Pistol Scores'!K19</f>
        <v>565</v>
      </c>
    </row>
    <row r="24" spans="2:13" x14ac:dyDescent="0.35">
      <c r="B24" s="12">
        <v>6</v>
      </c>
      <c r="C24" s="11" t="str">
        <f>IF('Men''s Rapid Fire Scores'!C20="","",'Men''s Rapid Fire Scores'!C20)</f>
        <v>Nick Mowrer</v>
      </c>
      <c r="D24" s="11"/>
      <c r="E24" s="9" t="str">
        <f>'Men''s Rapid Fire Scores'!E20</f>
        <v/>
      </c>
      <c r="F24" s="70">
        <f>'Men''s Rapid Fire Scores'!K20</f>
        <v>562</v>
      </c>
      <c r="I24" s="12">
        <v>6</v>
      </c>
      <c r="J24" s="105" t="str">
        <f>IF('Women''s Sport Pistol Scores'!C21="","",'Women''s Sport Pistol Scores'!C21)</f>
        <v>Eva Allan</v>
      </c>
      <c r="K24" s="105"/>
      <c r="L24" s="106" t="str">
        <f>'Women''s Sport Pistol Scores'!E21</f>
        <v/>
      </c>
      <c r="M24" s="107">
        <f>'Women''s Sport Pistol Scores'!K21</f>
        <v>559</v>
      </c>
    </row>
    <row r="25" spans="2:13" x14ac:dyDescent="0.35">
      <c r="B25" s="12">
        <v>7</v>
      </c>
      <c r="C25" s="11" t="str">
        <f>IF('Men''s Rapid Fire Scores'!C21="","",'Men''s Rapid Fire Scores'!C21)</f>
        <v/>
      </c>
      <c r="D25" s="11"/>
      <c r="E25" s="9" t="str">
        <f>'Men''s Rapid Fire Scores'!E21</f>
        <v/>
      </c>
      <c r="F25" s="70" t="str">
        <f>'Men''s Rapid Fire Scores'!K21</f>
        <v/>
      </c>
      <c r="I25" s="12">
        <v>7</v>
      </c>
      <c r="J25" s="11" t="str">
        <f>IF('Women''s Sport Pistol Scores'!C17="","",'Women''s Sport Pistol Scores'!C17)</f>
        <v>Nathalia Tobar</v>
      </c>
      <c r="K25" s="11"/>
      <c r="L25" s="9" t="str">
        <f>'Women''s Sport Pistol Scores'!E17</f>
        <v/>
      </c>
      <c r="M25" s="70" t="str">
        <f>'Women''s Sport Pistol Scores'!K17</f>
        <v/>
      </c>
    </row>
    <row r="26" spans="2:13" x14ac:dyDescent="0.35">
      <c r="B26" s="12">
        <v>8</v>
      </c>
      <c r="C26" s="11" t="str">
        <f>IF('Men''s Rapid Fire Scores'!C22="","",'Men''s Rapid Fire Scores'!C22)</f>
        <v/>
      </c>
      <c r="D26" s="11"/>
      <c r="E26" s="9" t="str">
        <f>'Men''s Rapid Fire Scores'!E22</f>
        <v/>
      </c>
      <c r="F26" s="70" t="str">
        <f>'Men''s Rapid Fire Scores'!K22</f>
        <v/>
      </c>
      <c r="I26" s="12">
        <v>8</v>
      </c>
      <c r="J26" s="11" t="str">
        <f>IF('Women''s Sport Pistol Scores'!C22="","",'Women''s Sport Pistol Scores'!C22)</f>
        <v>Martha Hall</v>
      </c>
      <c r="K26" s="11"/>
      <c r="L26" s="9" t="str">
        <f>'Women''s Sport Pistol Scores'!E22</f>
        <v/>
      </c>
      <c r="M26" s="70">
        <f>'Women''s Sport Pistol Scores'!K22</f>
        <v>550.79999999999995</v>
      </c>
    </row>
    <row r="27" spans="2:13" x14ac:dyDescent="0.35">
      <c r="B27" s="12"/>
      <c r="F27" s="70"/>
      <c r="I27" s="12">
        <v>9</v>
      </c>
      <c r="J27" s="11" t="str">
        <f>IF('Women''s Sport Pistol Scores'!C23="","",'Women''s Sport Pistol Scores'!C23)</f>
        <v>Kara Ehmer</v>
      </c>
      <c r="K27" s="11"/>
      <c r="L27" s="9" t="str">
        <f>'Women''s Sport Pistol Scores'!E23</f>
        <v/>
      </c>
      <c r="M27" s="70">
        <f>'Women''s Sport Pistol Scores'!K23</f>
        <v>554</v>
      </c>
    </row>
    <row r="28" spans="2:13" x14ac:dyDescent="0.35">
      <c r="B28" s="12"/>
      <c r="I28" s="12">
        <v>10</v>
      </c>
      <c r="J28" s="11" t="str">
        <f>IF('Women''s Sport Pistol Scores'!C24="","",'Women''s Sport Pistol Scores'!C24)</f>
        <v>Riya Salian</v>
      </c>
      <c r="K28" s="11"/>
      <c r="L28" s="9" t="str">
        <f>'Women''s Sport Pistol Scores'!E24</f>
        <v/>
      </c>
      <c r="M28" s="70">
        <f>'Women''s Sport Pistol Scores'!K24</f>
        <v>565</v>
      </c>
    </row>
    <row r="29" spans="2:13" x14ac:dyDescent="0.35">
      <c r="B29" s="12"/>
      <c r="I29" s="12">
        <v>11</v>
      </c>
      <c r="J29" s="11" t="str">
        <f>IF('Women''s Sport Pistol Scores'!C25="","",'Women''s Sport Pistol Scores'!C25)</f>
        <v/>
      </c>
      <c r="K29" s="11"/>
      <c r="L29" s="9" t="str">
        <f>'Women''s Sport Pistol Scores'!E25</f>
        <v/>
      </c>
      <c r="M29" s="9" t="str">
        <f>'Women''s Sport Pistol Scores'!K25</f>
        <v/>
      </c>
    </row>
    <row r="30" spans="2:13" x14ac:dyDescent="0.35">
      <c r="I30" s="12">
        <v>12</v>
      </c>
      <c r="J30" s="11" t="str">
        <f>IF('Women''s Sport Pistol Scores'!C26="","",'Women''s Sport Pistol Scores'!C26)</f>
        <v/>
      </c>
      <c r="K30" s="11"/>
      <c r="L30" s="9" t="str">
        <f>'Women''s Sport Pistol Scores'!E26</f>
        <v/>
      </c>
      <c r="M30" s="9" t="str">
        <f>'Women''s Sport Pistol Scores'!K26</f>
        <v/>
      </c>
    </row>
    <row r="31" spans="2:13" x14ac:dyDescent="0.35">
      <c r="I31" s="12">
        <v>13</v>
      </c>
      <c r="J31" s="11" t="str">
        <f>IF('Women''s Sport Pistol Scores'!C27="","",'Women''s Sport Pistol Scores'!C27)</f>
        <v/>
      </c>
      <c r="K31" s="11"/>
      <c r="L31" s="9" t="str">
        <f>'Women''s Sport Pistol Scores'!E27</f>
        <v/>
      </c>
      <c r="M31" s="9" t="str">
        <f>'Women''s Sport Pistol Scores'!K27</f>
        <v/>
      </c>
    </row>
    <row r="32" spans="2:13" x14ac:dyDescent="0.35">
      <c r="I32" s="12">
        <v>14</v>
      </c>
      <c r="J32" s="11" t="str">
        <f>IF('Women''s Sport Pistol Scores'!C28="","",'Women''s Sport Pistol Scores'!C28)</f>
        <v/>
      </c>
      <c r="K32" s="11"/>
      <c r="L32" s="9" t="str">
        <f>'Women''s Sport Pistol Scores'!E28</f>
        <v/>
      </c>
      <c r="M32" s="9" t="str">
        <f>'Women''s Sport Pistol Scores'!K28</f>
        <v/>
      </c>
    </row>
  </sheetData>
  <sortState xmlns:xlrd2="http://schemas.microsoft.com/office/spreadsheetml/2017/richdata2" ref="J19:M26">
    <sortCondition descending="1" ref="M19:M26"/>
  </sortState>
  <mergeCells count="7">
    <mergeCell ref="A4:M4"/>
    <mergeCell ref="C11:E11"/>
    <mergeCell ref="J11:L11"/>
    <mergeCell ref="B17:B18"/>
    <mergeCell ref="C17:D18"/>
    <mergeCell ref="I17:I18"/>
    <mergeCell ref="J17:K18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S37"/>
  <sheetViews>
    <sheetView topLeftCell="A61" workbookViewId="0">
      <selection activeCell="G4" sqref="G4"/>
    </sheetView>
  </sheetViews>
  <sheetFormatPr defaultColWidth="8.81640625" defaultRowHeight="14.5" x14ac:dyDescent="0.35"/>
  <cols>
    <col min="1" max="1" width="5.6328125" customWidth="1"/>
    <col min="2" max="2" width="12.453125" customWidth="1"/>
    <col min="3" max="3" width="6.1796875" customWidth="1"/>
    <col min="6" max="6" width="5.6328125" customWidth="1"/>
    <col min="7" max="7" width="12.453125" customWidth="1"/>
    <col min="8" max="8" width="6.1796875" customWidth="1"/>
    <col min="11" max="11" width="5.6328125" customWidth="1"/>
    <col min="12" max="12" width="12.453125" customWidth="1"/>
    <col min="13" max="13" width="6.1796875" customWidth="1"/>
    <col min="16" max="16" width="5.6328125" customWidth="1"/>
    <col min="17" max="17" width="12.453125" customWidth="1"/>
    <col min="18" max="18" width="6.1796875" customWidth="1"/>
  </cols>
  <sheetData>
    <row r="1" spans="1:19" ht="18.5" x14ac:dyDescent="0.45">
      <c r="A1" s="1" t="s">
        <v>27</v>
      </c>
    </row>
    <row r="2" spans="1:19" ht="18.5" x14ac:dyDescent="0.45">
      <c r="A2" s="36" t="s">
        <v>63</v>
      </c>
    </row>
    <row r="4" spans="1:19" ht="16" x14ac:dyDescent="0.4">
      <c r="A4" s="37" t="s">
        <v>25</v>
      </c>
      <c r="B4" s="37"/>
    </row>
    <row r="5" spans="1:19" ht="16" x14ac:dyDescent="0.4">
      <c r="B5" s="37" t="s">
        <v>36</v>
      </c>
      <c r="D5" s="57">
        <v>562</v>
      </c>
    </row>
    <row r="6" spans="1:19" ht="16" x14ac:dyDescent="0.4">
      <c r="B6" s="37" t="s">
        <v>37</v>
      </c>
      <c r="D6" s="57">
        <f>'Air Pistol Ranking'!G8</f>
        <v>562</v>
      </c>
    </row>
    <row r="7" spans="1:19" ht="16" x14ac:dyDescent="0.4">
      <c r="B7" s="37" t="s">
        <v>39</v>
      </c>
      <c r="D7" s="58">
        <v>564</v>
      </c>
    </row>
    <row r="8" spans="1:19" ht="16" x14ac:dyDescent="0.4">
      <c r="B8" s="37" t="s">
        <v>40</v>
      </c>
      <c r="D8" s="58">
        <v>564</v>
      </c>
    </row>
    <row r="9" spans="1:19" ht="16" x14ac:dyDescent="0.4">
      <c r="B9" s="38" t="s">
        <v>18</v>
      </c>
    </row>
    <row r="11" spans="1:19" ht="18.5" x14ac:dyDescent="0.45">
      <c r="A11" s="120" t="s">
        <v>28</v>
      </c>
      <c r="B11" s="120"/>
      <c r="C11" s="120"/>
      <c r="D11" s="120"/>
      <c r="F11" s="120" t="s">
        <v>29</v>
      </c>
      <c r="G11" s="120"/>
      <c r="H11" s="120"/>
      <c r="I11" s="120"/>
      <c r="J11" s="1"/>
      <c r="K11" s="120" t="s">
        <v>34</v>
      </c>
      <c r="L11" s="120"/>
      <c r="M11" s="120"/>
      <c r="N11" s="120"/>
      <c r="P11" s="120" t="s">
        <v>31</v>
      </c>
      <c r="Q11" s="120"/>
      <c r="R11" s="120"/>
      <c r="S11" s="120"/>
    </row>
    <row r="12" spans="1:19" x14ac:dyDescent="0.35">
      <c r="A12" s="32" t="s">
        <v>21</v>
      </c>
      <c r="B12" s="18"/>
      <c r="C12" s="40">
        <f>'Men''s Air Pistol Scores'!E6</f>
        <v>575</v>
      </c>
      <c r="D12" s="41"/>
      <c r="F12" s="17" t="s">
        <v>21</v>
      </c>
      <c r="G12" s="33"/>
      <c r="H12" s="59">
        <f>'Women''s Air Pistol Scores'!E6</f>
        <v>570</v>
      </c>
      <c r="I12" s="27"/>
      <c r="K12" s="32" t="s">
        <v>21</v>
      </c>
      <c r="L12" s="18"/>
      <c r="M12" s="61">
        <f>'Men''s Rapid Fire Scores'!E6</f>
        <v>575</v>
      </c>
      <c r="N12" s="41"/>
      <c r="P12" s="17" t="s">
        <v>21</v>
      </c>
      <c r="Q12" s="33"/>
      <c r="R12" s="63">
        <f>'Women''s Sport Pistol Scores'!E6</f>
        <v>576</v>
      </c>
      <c r="S12" s="27"/>
    </row>
    <row r="13" spans="1:19" x14ac:dyDescent="0.35">
      <c r="A13" s="19" t="s">
        <v>22</v>
      </c>
      <c r="B13" s="20"/>
      <c r="C13" s="23">
        <f>'Men''s Air Pistol Scores'!E7</f>
        <v>572</v>
      </c>
      <c r="D13" s="42"/>
      <c r="F13" s="19" t="s">
        <v>22</v>
      </c>
      <c r="G13" s="44"/>
      <c r="H13" s="60">
        <f>'Women''s Air Pistol Scores'!E7</f>
        <v>567</v>
      </c>
      <c r="I13" s="28"/>
      <c r="K13" s="19" t="s">
        <v>22</v>
      </c>
      <c r="L13" s="20"/>
      <c r="M13" s="62">
        <f>'Men''s Rapid Fire Scores'!E7</f>
        <v>572</v>
      </c>
      <c r="N13" s="42"/>
      <c r="P13" s="19" t="s">
        <v>22</v>
      </c>
      <c r="Q13" s="44"/>
      <c r="R13" s="64">
        <f>'Women''s Sport Pistol Scores'!E7</f>
        <v>574</v>
      </c>
      <c r="S13" s="28"/>
    </row>
    <row r="14" spans="1:19" x14ac:dyDescent="0.35">
      <c r="A14" s="21" t="s">
        <v>19</v>
      </c>
      <c r="B14" s="22"/>
      <c r="C14" s="22"/>
      <c r="D14" s="16"/>
      <c r="F14" s="21" t="s">
        <v>19</v>
      </c>
      <c r="G14" s="15"/>
      <c r="H14" s="22"/>
      <c r="I14" s="29"/>
      <c r="K14" s="21" t="s">
        <v>19</v>
      </c>
      <c r="L14" s="22"/>
      <c r="M14" s="22"/>
      <c r="N14" s="16"/>
      <c r="P14" s="21" t="s">
        <v>19</v>
      </c>
      <c r="Q14" s="15"/>
      <c r="R14" s="22"/>
      <c r="S14" s="29"/>
    </row>
    <row r="15" spans="1:19" x14ac:dyDescent="0.35">
      <c r="A15" s="24" t="s">
        <v>20</v>
      </c>
      <c r="B15" s="25"/>
      <c r="C15" s="25"/>
      <c r="D15" s="39"/>
      <c r="F15" s="24" t="s">
        <v>20</v>
      </c>
      <c r="G15" s="43"/>
      <c r="H15" s="25"/>
      <c r="I15" s="26"/>
      <c r="K15" s="24" t="s">
        <v>20</v>
      </c>
      <c r="L15" s="25"/>
      <c r="M15" s="25"/>
      <c r="N15" s="39"/>
      <c r="P15" s="24" t="s">
        <v>20</v>
      </c>
      <c r="Q15" s="43"/>
      <c r="R15" s="25"/>
      <c r="S15" s="26"/>
    </row>
    <row r="16" spans="1:19" ht="15" thickBot="1" x14ac:dyDescent="0.4"/>
    <row r="17" spans="1:19" x14ac:dyDescent="0.35">
      <c r="A17" s="124" t="s">
        <v>23</v>
      </c>
      <c r="B17" s="140" t="s">
        <v>9</v>
      </c>
      <c r="C17" s="141"/>
      <c r="D17" s="48" t="s">
        <v>13</v>
      </c>
      <c r="F17" s="124" t="s">
        <v>23</v>
      </c>
      <c r="G17" s="140" t="s">
        <v>9</v>
      </c>
      <c r="H17" s="141"/>
      <c r="I17" s="48" t="s">
        <v>13</v>
      </c>
      <c r="K17" s="124" t="s">
        <v>23</v>
      </c>
      <c r="L17" s="140" t="s">
        <v>9</v>
      </c>
      <c r="M17" s="141"/>
      <c r="N17" s="48" t="s">
        <v>13</v>
      </c>
      <c r="P17" s="124" t="s">
        <v>23</v>
      </c>
      <c r="Q17" s="140" t="s">
        <v>9</v>
      </c>
      <c r="R17" s="141"/>
      <c r="S17" s="48" t="s">
        <v>13</v>
      </c>
    </row>
    <row r="18" spans="1:19" ht="15" thickBot="1" x14ac:dyDescent="0.4">
      <c r="A18" s="126"/>
      <c r="B18" s="142"/>
      <c r="C18" s="143"/>
      <c r="D18" s="49" t="s">
        <v>12</v>
      </c>
      <c r="F18" s="126"/>
      <c r="G18" s="142"/>
      <c r="H18" s="143"/>
      <c r="I18" s="49" t="s">
        <v>12</v>
      </c>
      <c r="K18" s="126"/>
      <c r="L18" s="142"/>
      <c r="M18" s="143"/>
      <c r="N18" s="49" t="s">
        <v>12</v>
      </c>
      <c r="P18" s="126"/>
      <c r="Q18" s="149"/>
      <c r="R18" s="150"/>
      <c r="S18" s="49" t="s">
        <v>12</v>
      </c>
    </row>
    <row r="19" spans="1:19" x14ac:dyDescent="0.35">
      <c r="A19" s="89">
        <v>1</v>
      </c>
      <c r="B19" s="147" t="str">
        <f>'Air Pistol Ranking'!C19</f>
        <v>Nick Mowrer</v>
      </c>
      <c r="C19" s="148"/>
      <c r="D19" s="90">
        <f>'Air Pistol Ranking'!F19</f>
        <v>576.20000000000005</v>
      </c>
      <c r="F19" s="45">
        <v>1</v>
      </c>
      <c r="G19" s="144" t="str">
        <f>'Air Pistol Ranking'!J19</f>
        <v>Nathalia Tobar</v>
      </c>
      <c r="H19" s="144"/>
      <c r="I19" s="73">
        <f>'Air Pistol Ranking'!M19</f>
        <v>584</v>
      </c>
      <c r="J19" s="9"/>
      <c r="K19" s="45">
        <v>1</v>
      </c>
      <c r="L19" s="145" t="str">
        <f>'Rapid &amp; Sport Pistol Ranking'!C19</f>
        <v>Keith Sanderson</v>
      </c>
      <c r="M19" s="146"/>
      <c r="N19" s="77">
        <f>'Rapid &amp; Sport Pistol Ranking'!F19</f>
        <v>570</v>
      </c>
      <c r="P19" s="45">
        <v>1</v>
      </c>
      <c r="Q19" s="145" t="str">
        <f>'Rapid &amp; Sport Pistol Ranking'!J19</f>
        <v>Alexis Lagan</v>
      </c>
      <c r="R19" s="146"/>
      <c r="S19" s="77" t="str">
        <f>'Rapid &amp; Sport Pistol Ranking'!M19</f>
        <v/>
      </c>
    </row>
    <row r="20" spans="1:19" x14ac:dyDescent="0.35">
      <c r="A20" s="91">
        <v>2</v>
      </c>
      <c r="B20" s="138" t="str">
        <f>'Air Pistol Ranking'!C20</f>
        <v>Sam Gens</v>
      </c>
      <c r="C20" s="139"/>
      <c r="D20" s="92">
        <f>'Air Pistol Ranking'!F20</f>
        <v>568.79999999999995</v>
      </c>
      <c r="F20" s="46">
        <v>2</v>
      </c>
      <c r="G20" s="128" t="str">
        <f>'Air Pistol Ranking'!J20</f>
        <v>Suman Sanghera</v>
      </c>
      <c r="H20" s="128"/>
      <c r="I20" s="74">
        <f>'Air Pistol Ranking'!M20</f>
        <v>579.4</v>
      </c>
      <c r="J20" s="9"/>
      <c r="K20" s="46">
        <v>2</v>
      </c>
      <c r="L20" s="130" t="str">
        <f>'Rapid &amp; Sport Pistol Ranking'!C20</f>
        <v>Henry Leverett</v>
      </c>
      <c r="M20" s="131"/>
      <c r="N20" s="74" t="str">
        <f>'Rapid &amp; Sport Pistol Ranking'!F20</f>
        <v/>
      </c>
      <c r="P20" s="46">
        <v>2</v>
      </c>
      <c r="Q20" s="130" t="str">
        <f>'Rapid &amp; Sport Pistol Ranking'!J20</f>
        <v>Lisa Emmert</v>
      </c>
      <c r="R20" s="131"/>
      <c r="S20" s="74">
        <f>'Rapid &amp; Sport Pistol Ranking'!M20</f>
        <v>581.4</v>
      </c>
    </row>
    <row r="21" spans="1:19" x14ac:dyDescent="0.35">
      <c r="A21" s="91">
        <v>3</v>
      </c>
      <c r="B21" s="138" t="str">
        <f>'Air Pistol Ranking'!C21</f>
        <v>Jay Shi</v>
      </c>
      <c r="C21" s="139"/>
      <c r="D21" s="92">
        <f>'Air Pistol Ranking'!F21</f>
        <v>560</v>
      </c>
      <c r="F21" s="46">
        <v>3</v>
      </c>
      <c r="G21" s="128" t="str">
        <f>'Air Pistol Ranking'!J21</f>
        <v>Katelyn Abeln</v>
      </c>
      <c r="H21" s="128"/>
      <c r="I21" s="74">
        <f>'Air Pistol Ranking'!M21</f>
        <v>565</v>
      </c>
      <c r="J21" s="9"/>
      <c r="K21" s="46">
        <v>3</v>
      </c>
      <c r="L21" s="130" t="str">
        <f>'Rapid &amp; Sport Pistol Ranking'!C21</f>
        <v>Blaine Simpson</v>
      </c>
      <c r="M21" s="131"/>
      <c r="N21" s="74">
        <f>'Rapid &amp; Sport Pistol Ranking'!F21</f>
        <v>551.33333333333337</v>
      </c>
      <c r="P21" s="46">
        <v>3</v>
      </c>
      <c r="Q21" s="130" t="str">
        <f>'Rapid &amp; Sport Pistol Ranking'!J21</f>
        <v>Katelyn Abeln</v>
      </c>
      <c r="R21" s="131"/>
      <c r="S21" s="74">
        <f>'Rapid &amp; Sport Pistol Ranking'!M21</f>
        <v>574</v>
      </c>
    </row>
    <row r="22" spans="1:19" x14ac:dyDescent="0.35">
      <c r="A22" s="91">
        <v>4</v>
      </c>
      <c r="B22" s="137" t="str">
        <f>'Air Pistol Ranking'!C22</f>
        <v>Marcus Klemp</v>
      </c>
      <c r="C22" s="137"/>
      <c r="D22" s="92">
        <f>'Air Pistol Ranking'!F22</f>
        <v>574</v>
      </c>
      <c r="F22" s="71">
        <v>4</v>
      </c>
      <c r="G22" s="135" t="str">
        <f>'Air Pistol Ranking'!J22</f>
        <v>Alexis Lagan</v>
      </c>
      <c r="H22" s="135"/>
      <c r="I22" s="75">
        <f>'Air Pistol Ranking'!M22</f>
        <v>567.75</v>
      </c>
      <c r="J22" s="9"/>
      <c r="K22" s="71">
        <v>4</v>
      </c>
      <c r="L22" s="151" t="str">
        <f>'Rapid &amp; Sport Pistol Ranking'!C22</f>
        <v>Austin Stone</v>
      </c>
      <c r="M22" s="152"/>
      <c r="N22" s="75">
        <f>'Rapid &amp; Sport Pistol Ranking'!F22</f>
        <v>553.25</v>
      </c>
      <c r="P22" s="46">
        <v>4</v>
      </c>
      <c r="Q22" s="128" t="str">
        <f>'Rapid &amp; Sport Pistol Ranking'!J22</f>
        <v>Ada Korkhin</v>
      </c>
      <c r="R22" s="128"/>
      <c r="S22" s="74" t="str">
        <f>'Rapid &amp; Sport Pistol Ranking'!M22</f>
        <v/>
      </c>
    </row>
    <row r="23" spans="1:19" x14ac:dyDescent="0.35">
      <c r="A23" s="91">
        <v>5</v>
      </c>
      <c r="B23" s="137" t="str">
        <f>'Air Pistol Ranking'!C23</f>
        <v>James Hall</v>
      </c>
      <c r="C23" s="137"/>
      <c r="D23" s="92">
        <f>'Air Pistol Ranking'!F23</f>
        <v>568</v>
      </c>
      <c r="F23" s="46">
        <v>5</v>
      </c>
      <c r="G23" s="128" t="str">
        <f>'Air Pistol Ranking'!J23</f>
        <v>Lisa Emmert</v>
      </c>
      <c r="H23" s="128"/>
      <c r="I23" s="74">
        <f>'Air Pistol Ranking'!M23</f>
        <v>573</v>
      </c>
      <c r="K23" s="46">
        <v>5</v>
      </c>
      <c r="L23" s="130" t="str">
        <f>'Rapid &amp; Sport Pistol Ranking'!C23</f>
        <v>Andrew Traciak</v>
      </c>
      <c r="M23" s="131"/>
      <c r="N23" s="74">
        <f>'Rapid &amp; Sport Pistol Ranking'!F23</f>
        <v>543</v>
      </c>
      <c r="P23" s="46">
        <v>5</v>
      </c>
      <c r="Q23" s="128" t="str">
        <f>'Rapid &amp; Sport Pistol Ranking'!J23</f>
        <v>Abbie Leverett</v>
      </c>
      <c r="R23" s="128"/>
      <c r="S23" s="74">
        <f>'Rapid &amp; Sport Pistol Ranking'!M23</f>
        <v>565</v>
      </c>
    </row>
    <row r="24" spans="1:19" x14ac:dyDescent="0.35">
      <c r="A24" s="91">
        <v>6</v>
      </c>
      <c r="B24" s="137" t="str">
        <f>'Air Pistol Ranking'!C24</f>
        <v>Tim Schmeltzer</v>
      </c>
      <c r="C24" s="137"/>
      <c r="D24" s="92">
        <f>'Air Pistol Ranking'!F24</f>
        <v>566.4</v>
      </c>
      <c r="F24" s="46">
        <v>6</v>
      </c>
      <c r="G24" s="128" t="str">
        <f>'Air Pistol Ranking'!J24</f>
        <v>Sandra Uptagrafft</v>
      </c>
      <c r="H24" s="128"/>
      <c r="I24" s="74">
        <f>'Air Pistol Ranking'!M24</f>
        <v>567.5</v>
      </c>
      <c r="K24" s="46">
        <v>6</v>
      </c>
      <c r="L24" s="130" t="str">
        <f>'Rapid &amp; Sport Pistol Ranking'!C24</f>
        <v>Nick Mowrer</v>
      </c>
      <c r="M24" s="131"/>
      <c r="N24" s="74">
        <f>'Rapid &amp; Sport Pistol Ranking'!F24</f>
        <v>562</v>
      </c>
      <c r="P24" s="46">
        <v>6</v>
      </c>
      <c r="Q24" s="128" t="str">
        <f>'Rapid &amp; Sport Pistol Ranking'!J24</f>
        <v>Eva Allan</v>
      </c>
      <c r="R24" s="128"/>
      <c r="S24" s="74">
        <f>'Rapid &amp; Sport Pistol Ranking'!M24</f>
        <v>559</v>
      </c>
    </row>
    <row r="25" spans="1:19" x14ac:dyDescent="0.35">
      <c r="A25" s="91">
        <v>7</v>
      </c>
      <c r="B25" s="137" t="str">
        <f>'Air Pistol Ranking'!C25</f>
        <v>Anthony Lutz</v>
      </c>
      <c r="C25" s="137"/>
      <c r="D25" s="92">
        <f>'Air Pistol Ranking'!F25</f>
        <v>566.5</v>
      </c>
      <c r="F25" s="46">
        <v>7</v>
      </c>
      <c r="G25" s="128" t="e">
        <f>'Air Pistol Ranking'!J25</f>
        <v>#REF!</v>
      </c>
      <c r="H25" s="128"/>
      <c r="I25" s="74" t="e">
        <f>'Air Pistol Ranking'!M25</f>
        <v>#REF!</v>
      </c>
      <c r="K25" s="46">
        <v>7</v>
      </c>
      <c r="L25" s="130" t="str">
        <f>'Rapid &amp; Sport Pistol Ranking'!C25</f>
        <v/>
      </c>
      <c r="M25" s="131"/>
      <c r="N25" s="74" t="str">
        <f>'Rapid &amp; Sport Pistol Ranking'!F25</f>
        <v/>
      </c>
      <c r="P25" s="46">
        <v>7</v>
      </c>
      <c r="Q25" s="128" t="str">
        <f>'Rapid &amp; Sport Pistol Ranking'!J25</f>
        <v>Nathalia Tobar</v>
      </c>
      <c r="R25" s="128"/>
      <c r="S25" s="74" t="str">
        <f>'Rapid &amp; Sport Pistol Ranking'!M25</f>
        <v/>
      </c>
    </row>
    <row r="26" spans="1:19" ht="15" thickBot="1" x14ac:dyDescent="0.4">
      <c r="A26" s="91">
        <v>8</v>
      </c>
      <c r="B26" s="137" t="str">
        <f>'Air Pistol Ranking'!C26</f>
        <v>Nathan Lim</v>
      </c>
      <c r="C26" s="137"/>
      <c r="D26" s="92">
        <f>'Air Pistol Ranking'!F26</f>
        <v>564.4</v>
      </c>
      <c r="F26" s="46">
        <v>8</v>
      </c>
      <c r="G26" s="128" t="str">
        <f>'Air Pistol Ranking'!J26</f>
        <v>Ada Korkhin</v>
      </c>
      <c r="H26" s="128"/>
      <c r="I26" s="74">
        <f>'Air Pistol Ranking'!M26</f>
        <v>556</v>
      </c>
      <c r="K26" s="47">
        <v>8</v>
      </c>
      <c r="L26" s="132" t="str">
        <f>'Rapid &amp; Sport Pistol Ranking'!C26</f>
        <v/>
      </c>
      <c r="M26" s="133"/>
      <c r="N26" s="78" t="str">
        <f>'Rapid &amp; Sport Pistol Ranking'!F26</f>
        <v/>
      </c>
      <c r="P26" s="46">
        <v>8</v>
      </c>
      <c r="Q26" s="128" t="str">
        <f>'Rapid &amp; Sport Pistol Ranking'!J26</f>
        <v>Martha Hall</v>
      </c>
      <c r="R26" s="128"/>
      <c r="S26" s="74">
        <f>'Rapid &amp; Sport Pistol Ranking'!M26</f>
        <v>550.79999999999995</v>
      </c>
    </row>
    <row r="27" spans="1:19" x14ac:dyDescent="0.35">
      <c r="A27" s="91">
        <v>9</v>
      </c>
      <c r="B27" s="137" t="str">
        <f>'Air Pistol Ranking'!C27</f>
        <v>Blaine Simpson</v>
      </c>
      <c r="C27" s="137"/>
      <c r="D27" s="92">
        <f>'Air Pistol Ranking'!F27</f>
        <v>563</v>
      </c>
      <c r="F27" s="76">
        <v>9</v>
      </c>
      <c r="G27" s="134" t="e">
        <f>'Air Pistol Ranking'!J27</f>
        <v>#REF!</v>
      </c>
      <c r="H27" s="134"/>
      <c r="I27" s="79" t="e">
        <f>'Air Pistol Ranking'!M27</f>
        <v>#REF!</v>
      </c>
      <c r="P27" s="46">
        <v>9</v>
      </c>
      <c r="Q27" s="128" t="str">
        <f>'Rapid &amp; Sport Pistol Ranking'!J27</f>
        <v>Kara Ehmer</v>
      </c>
      <c r="R27" s="128"/>
      <c r="S27" s="74">
        <f>'Rapid &amp; Sport Pistol Ranking'!M27</f>
        <v>554</v>
      </c>
    </row>
    <row r="28" spans="1:19" x14ac:dyDescent="0.35">
      <c r="A28" s="91">
        <v>10</v>
      </c>
      <c r="B28" s="137" t="str">
        <f>'Air Pistol Ranking'!C28</f>
        <v>Sergey Kalinchenko</v>
      </c>
      <c r="C28" s="137"/>
      <c r="D28" s="92">
        <f>'Air Pistol Ranking'!F28</f>
        <v>563.6</v>
      </c>
      <c r="F28" s="46">
        <v>10</v>
      </c>
      <c r="G28" s="128" t="str">
        <f>'Air Pistol Ranking'!J28</f>
        <v/>
      </c>
      <c r="H28" s="128"/>
      <c r="I28" s="74" t="str">
        <f>'Air Pistol Ranking'!M28</f>
        <v/>
      </c>
      <c r="P28" s="46">
        <v>10</v>
      </c>
      <c r="Q28" s="128" t="str">
        <f>'Rapid &amp; Sport Pistol Ranking'!J28</f>
        <v>Riya Salian</v>
      </c>
      <c r="R28" s="128"/>
      <c r="S28" s="74">
        <f>'Rapid &amp; Sport Pistol Ranking'!M28</f>
        <v>565</v>
      </c>
    </row>
    <row r="29" spans="1:19" x14ac:dyDescent="0.35">
      <c r="A29" s="46">
        <v>11</v>
      </c>
      <c r="B29" s="128" t="str">
        <f>'Air Pistol Ranking'!C29</f>
        <v>Mark Shen</v>
      </c>
      <c r="C29" s="128"/>
      <c r="D29" s="74">
        <f>'Air Pistol Ranking'!F29</f>
        <v>560.20000000000005</v>
      </c>
      <c r="F29" s="46">
        <v>11</v>
      </c>
      <c r="G29" s="128" t="str">
        <f>'Air Pistol Ranking'!J29</f>
        <v/>
      </c>
      <c r="H29" s="128"/>
      <c r="I29" s="74" t="str">
        <f>'Air Pistol Ranking'!M29</f>
        <v/>
      </c>
      <c r="P29" s="46">
        <v>11</v>
      </c>
      <c r="Q29" s="128" t="str">
        <f>'Rapid &amp; Sport Pistol Ranking'!J29</f>
        <v/>
      </c>
      <c r="R29" s="128"/>
      <c r="S29" s="74" t="str">
        <f>'Rapid &amp; Sport Pistol Ranking'!M29</f>
        <v/>
      </c>
    </row>
    <row r="30" spans="1:19" ht="15" thickBot="1" x14ac:dyDescent="0.4">
      <c r="A30" s="46">
        <v>12</v>
      </c>
      <c r="B30" s="128" t="str">
        <f>'Air Pistol Ranking'!C30</f>
        <v>Reese Metzler</v>
      </c>
      <c r="C30" s="128"/>
      <c r="D30" s="74">
        <f>'Air Pistol Ranking'!F30</f>
        <v>565</v>
      </c>
      <c r="F30" s="47">
        <v>12</v>
      </c>
      <c r="G30" s="129" t="str">
        <f>'Air Pistol Ranking'!J30</f>
        <v/>
      </c>
      <c r="H30" s="129"/>
      <c r="I30" s="78" t="str">
        <f>'Air Pistol Ranking'!M30</f>
        <v/>
      </c>
      <c r="P30" s="46">
        <v>12</v>
      </c>
      <c r="Q30" s="128" t="str">
        <f>'Rapid &amp; Sport Pistol Ranking'!J30</f>
        <v/>
      </c>
      <c r="R30" s="128"/>
      <c r="S30" s="74" t="str">
        <f>'Rapid &amp; Sport Pistol Ranking'!M30</f>
        <v/>
      </c>
    </row>
    <row r="31" spans="1:19" x14ac:dyDescent="0.35">
      <c r="A31" s="46">
        <v>13</v>
      </c>
      <c r="B31" s="128" t="str">
        <f>'Air Pistol Ranking'!C31</f>
        <v>Elie Arkin</v>
      </c>
      <c r="C31" s="128"/>
      <c r="D31" s="74">
        <f>'Air Pistol Ranking'!F31</f>
        <v>556.79999999999995</v>
      </c>
      <c r="P31" s="46">
        <v>13</v>
      </c>
      <c r="Q31" s="128" t="str">
        <f>'Rapid &amp; Sport Pistol Ranking'!J31</f>
        <v/>
      </c>
      <c r="R31" s="128"/>
      <c r="S31" s="74" t="str">
        <f>'Rapid &amp; Sport Pistol Ranking'!M31</f>
        <v/>
      </c>
    </row>
    <row r="32" spans="1:19" ht="15" thickBot="1" x14ac:dyDescent="0.4">
      <c r="A32" s="46">
        <v>14</v>
      </c>
      <c r="B32" s="128" t="e">
        <f>'Air Pistol Ranking'!C32</f>
        <v>#REF!</v>
      </c>
      <c r="C32" s="128"/>
      <c r="D32" s="74" t="e">
        <f>'Air Pistol Ranking'!F32</f>
        <v>#REF!</v>
      </c>
      <c r="P32" s="47">
        <v>14</v>
      </c>
      <c r="Q32" s="129" t="str">
        <f>'Rapid &amp; Sport Pistol Ranking'!J32</f>
        <v/>
      </c>
      <c r="R32" s="129"/>
      <c r="S32" s="78" t="str">
        <f>'Rapid &amp; Sport Pistol Ranking'!M32</f>
        <v/>
      </c>
    </row>
    <row r="33" spans="1:19" x14ac:dyDescent="0.35">
      <c r="A33" s="46">
        <v>15</v>
      </c>
      <c r="B33" s="128" t="str">
        <f>'Air Pistol Ranking'!C33</f>
        <v>Jason Gregoire</v>
      </c>
      <c r="C33" s="128"/>
      <c r="D33" s="74">
        <f>'Air Pistol Ranking'!F33</f>
        <v>571</v>
      </c>
      <c r="P33" s="67"/>
      <c r="Q33" s="11"/>
      <c r="R33" s="11"/>
      <c r="S33" s="72"/>
    </row>
    <row r="34" spans="1:19" x14ac:dyDescent="0.35">
      <c r="A34" s="46">
        <v>16</v>
      </c>
      <c r="B34" s="128" t="str">
        <f>'Air Pistol Ranking'!C34</f>
        <v>John Kish</v>
      </c>
      <c r="C34" s="128"/>
      <c r="D34" s="74">
        <f>'Air Pistol Ranking'!F34</f>
        <v>570</v>
      </c>
      <c r="P34" s="12"/>
      <c r="Q34" s="11"/>
      <c r="R34" s="11"/>
      <c r="S34" s="9"/>
    </row>
    <row r="35" spans="1:19" x14ac:dyDescent="0.35">
      <c r="A35" s="46">
        <v>17</v>
      </c>
      <c r="B35" s="128" t="str">
        <f>'Air Pistol Ranking'!C35</f>
        <v>Jared Sonti</v>
      </c>
      <c r="C35" s="128"/>
      <c r="D35" s="74">
        <f>'Air Pistol Ranking'!F35</f>
        <v>567.25</v>
      </c>
    </row>
    <row r="36" spans="1:19" ht="15" thickBot="1" x14ac:dyDescent="0.4">
      <c r="A36" s="71">
        <v>18</v>
      </c>
      <c r="B36" s="135" t="str">
        <f>'Air Pistol Ranking'!C36</f>
        <v>Greg Markowski</v>
      </c>
      <c r="C36" s="135"/>
      <c r="D36" s="75">
        <f>'Air Pistol Ranking'!F36</f>
        <v>561.5</v>
      </c>
    </row>
    <row r="37" spans="1:19" x14ac:dyDescent="0.35">
      <c r="A37" s="67"/>
      <c r="B37" s="136"/>
      <c r="C37" s="136"/>
      <c r="D37" s="72"/>
    </row>
  </sheetData>
  <mergeCells count="65">
    <mergeCell ref="Q21:R21"/>
    <mergeCell ref="L22:M22"/>
    <mergeCell ref="Q22:R22"/>
    <mergeCell ref="Q19:R19"/>
    <mergeCell ref="F11:I11"/>
    <mergeCell ref="B20:C20"/>
    <mergeCell ref="P11:S11"/>
    <mergeCell ref="K17:K18"/>
    <mergeCell ref="L17:M18"/>
    <mergeCell ref="P17:P18"/>
    <mergeCell ref="Q17:R18"/>
    <mergeCell ref="Q20:R20"/>
    <mergeCell ref="B21:C21"/>
    <mergeCell ref="B22:C22"/>
    <mergeCell ref="K11:N11"/>
    <mergeCell ref="L20:M20"/>
    <mergeCell ref="B17:C18"/>
    <mergeCell ref="A11:D11"/>
    <mergeCell ref="F17:F18"/>
    <mergeCell ref="G17:H18"/>
    <mergeCell ref="G19:H19"/>
    <mergeCell ref="G20:H20"/>
    <mergeCell ref="G21:H21"/>
    <mergeCell ref="G22:H22"/>
    <mergeCell ref="A17:A18"/>
    <mergeCell ref="L19:M19"/>
    <mergeCell ref="L21:M21"/>
    <mergeCell ref="B19:C19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G28:H28"/>
    <mergeCell ref="G29:H29"/>
    <mergeCell ref="G30:H30"/>
    <mergeCell ref="L23:M23"/>
    <mergeCell ref="L24:M24"/>
    <mergeCell ref="L25:M25"/>
    <mergeCell ref="L26:M26"/>
    <mergeCell ref="G23:H23"/>
    <mergeCell ref="G24:H24"/>
    <mergeCell ref="G25:H25"/>
    <mergeCell ref="G26:H26"/>
    <mergeCell ref="G27:H27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</mergeCells>
  <pageMargins left="0.7" right="0.7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Pistol Scores</vt:lpstr>
      <vt:lpstr>Women's Air Pistol Scores</vt:lpstr>
      <vt:lpstr>Men's Rapid Fire Scores</vt:lpstr>
      <vt:lpstr>Women's Sport Pistol Scores</vt:lpstr>
      <vt:lpstr>Air Pistol Ranking</vt:lpstr>
      <vt:lpstr>Rapid &amp; Sport Pistol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Anthony Lutz</cp:lastModifiedBy>
  <cp:lastPrinted>2025-03-31T16:01:11Z</cp:lastPrinted>
  <dcterms:created xsi:type="dcterms:W3CDTF">2024-11-25T19:50:55Z</dcterms:created>
  <dcterms:modified xsi:type="dcterms:W3CDTF">2025-10-30T15:47:25Z</dcterms:modified>
</cp:coreProperties>
</file>